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<sst xmlns="http://schemas.openxmlformats.org/spreadsheetml/2006/main" count="106" uniqueCount="47">
  <si>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</si>
  <si>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</si>
  <si>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</si>
  <si>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</si>
  <si>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</si>
  <si>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</si>
  <si>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</si>
  <si>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</si>
  <si>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</si>
  <si>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</si>
  <si>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</si>
  <si>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</si>
  <si>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</si>
  <si>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</si>
  <si>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</si>
  <si>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</si>
  <si>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</si>
  <si>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</si>
  <si>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</si>
  <si>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</si>
  <si>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</si>
  <si>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</si>
  <si>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</si>
  <si>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</si>
  <si>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</si>
  <si>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</si>
  <si>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</si>
  <si>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</si>
  <si>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</si>
  <si>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</si>
  <si>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</si>
  <si>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</si>
  <si>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</si>
  <si>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</si>
  <si>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</si>
  <si>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</si>
  <si>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</si>
  <si>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</si>
  <si>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</si>
  <si>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</si>
  <si>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</si>
  <si>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</si>
  <si>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</si>
  <si>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</si>
  <si>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Бюджет на       январь-июль     2017 года</t>
  </si>
  <si>
    <t>Факт      за      январь-июль              2017 года</t>
  </si>
  <si>
    <t>за  январь-июль 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</si>
</sst>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164" fontId="10" fillId="0" borderId="18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wrapText="1"/>
    </xf>
    <xf numFmtId="164" fontId="10" fillId="33" borderId="3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36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5" fontId="13" fillId="34" borderId="36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4" fontId="10" fillId="35" borderId="39" xfId="0" applyNumberFormat="1" applyFont="1" applyFill="1" applyBorder="1" applyAlignment="1">
      <alignment horizontal="center" vertical="center"/>
    </xf>
    <xf numFmtId="164" fontId="11" fillId="35" borderId="40" xfId="0" applyNumberFormat="1" applyFont="1" applyFill="1" applyBorder="1" applyAlignment="1">
      <alignment horizontal="center" vertical="center"/>
    </xf>
    <xf numFmtId="165" fontId="11" fillId="35" borderId="40" xfId="0" applyNumberFormat="1" applyFont="1" applyFill="1" applyBorder="1" applyAlignment="1">
      <alignment horizontal="center" vertical="center"/>
    </xf>
    <xf numFmtId="164" fontId="11" fillId="35" borderId="35" xfId="0" applyNumberFormat="1" applyFont="1" applyFill="1" applyBorder="1" applyAlignment="1">
      <alignment horizontal="center" vertical="center"/>
    </xf>
    <xf numFmtId="164" fontId="10" fillId="35" borderId="40" xfId="0" applyNumberFormat="1" applyFont="1" applyFill="1" applyBorder="1" applyAlignment="1">
      <alignment horizontal="center" vertical="center"/>
    </xf>
    <xf numFmtId="164" fontId="10" fillId="35" borderId="35" xfId="0" applyNumberFormat="1" applyFont="1" applyFill="1" applyBorder="1" applyAlignment="1">
      <alignment horizontal="center" vertical="center"/>
    </xf>
    <xf numFmtId="165" fontId="10" fillId="35" borderId="40" xfId="0" applyNumberFormat="1" applyFont="1" applyFill="1" applyBorder="1" applyAlignment="1">
      <alignment horizontal="center" vertical="center"/>
    </xf>
    <xf numFmtId="49" fontId="10" fillId="35" borderId="41" xfId="0" applyNumberFormat="1" applyFont="1" applyFill="1" applyBorder="1" applyAlignment="1">
      <alignment horizontal="center" vertical="center" wrapText="1"/>
    </xf>
    <xf numFmtId="164" fontId="10" fillId="35" borderId="30" xfId="0" applyNumberFormat="1" applyFont="1" applyFill="1" applyBorder="1" applyAlignment="1">
      <alignment horizontal="center" vertical="center"/>
    </xf>
    <xf numFmtId="165" fontId="10" fillId="35" borderId="28" xfId="0" applyNumberFormat="1" applyFont="1" applyFill="1" applyBorder="1" applyAlignment="1">
      <alignment horizontal="center" vertical="center"/>
    </xf>
    <xf numFmtId="164" fontId="10" fillId="35" borderId="34" xfId="0" applyNumberFormat="1" applyFont="1" applyFill="1" applyBorder="1" applyAlignment="1">
      <alignment horizontal="center" vertical="center"/>
    </xf>
    <xf numFmtId="165" fontId="10" fillId="36" borderId="40" xfId="0" applyNumberFormat="1" applyFont="1" applyFill="1" applyBorder="1" applyAlignment="1">
      <alignment horizontal="center" vertical="center"/>
    </xf>
    <xf numFmtId="164" fontId="10" fillId="35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0" fillId="33" borderId="42" xfId="0" applyFont="1" applyFill="1" applyBorder="1" applyAlignment="1">
      <alignment horizontal="center" vertical="top" wrapText="1"/>
    </xf>
    <xf numFmtId="0" fontId="10" fillId="33" borderId="43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center" vertical="top" wrapText="1"/>
    </xf>
    <xf numFmtId="0" fontId="10" fillId="33" borderId="45" xfId="0" applyFont="1" applyFill="1" applyBorder="1" applyAlignment="1">
      <alignment horizontal="center" vertical="top" wrapText="1"/>
    </xf>
    <xf numFmtId="0" fontId="10" fillId="33" borderId="46" xfId="0" applyFont="1" applyFill="1" applyBorder="1" applyAlignment="1">
      <alignment horizontal="center" vertical="top" wrapText="1"/>
    </xf>
    <xf numFmtId="0" fontId="10" fillId="33" borderId="42" xfId="0" applyFont="1" applyFill="1" applyBorder="1" applyAlignment="1">
      <alignment vertical="top" wrapText="1"/>
    </xf>
    <xf numFmtId="0" fontId="10" fillId="33" borderId="43" xfId="0" applyFont="1" applyFill="1" applyBorder="1" applyAlignment="1">
      <alignment vertical="top" wrapText="1"/>
    </xf>
    <xf numFmtId="0" fontId="10" fillId="33" borderId="44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19">
      <pane xSplit="1" topLeftCell="B1" activePane="topRight" state="frozen"/>
      <selection pane="topLeft" activeCell="A1" sqref="A1"/>
      <selection pane="topRight" activeCell="A15" sqref="A15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0039062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8515625" style="1" customWidth="1"/>
    <col min="25" max="25" width="8.140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1.71093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73" t="s">
        <v>0</v>
      </c>
      <c r="AR1" s="173"/>
      <c r="AS1" s="173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74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9"/>
    </row>
    <row r="4" spans="1:46" ht="39.75" customHeight="1">
      <c r="A4" s="147" t="s">
        <v>32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8"/>
    </row>
    <row r="5" spans="1:46" ht="17.25" customHeight="1">
      <c r="A5" s="175" t="s">
        <v>46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8"/>
    </row>
    <row r="6" spans="1:46" ht="17.25" customHeight="1">
      <c r="A6" s="93"/>
      <c r="B6" s="93"/>
      <c r="C6" s="94"/>
      <c r="D6" s="95"/>
      <c r="E6" s="96"/>
      <c r="F6" s="97"/>
      <c r="G6" s="98"/>
      <c r="H6" s="95"/>
      <c r="I6" s="96"/>
      <c r="J6" s="95"/>
      <c r="K6" s="99"/>
      <c r="L6" s="95"/>
      <c r="M6" s="96"/>
      <c r="N6" s="95"/>
      <c r="O6" s="95"/>
      <c r="P6" s="95"/>
      <c r="Q6" s="96"/>
      <c r="R6" s="95"/>
      <c r="S6" s="97"/>
      <c r="T6" s="97"/>
      <c r="U6" s="97"/>
      <c r="V6" s="100" t="s">
        <v>31</v>
      </c>
      <c r="W6" s="100"/>
      <c r="X6" s="100"/>
      <c r="Y6" s="100"/>
      <c r="Z6" s="100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01"/>
      <c r="AM6" s="97"/>
      <c r="AN6" s="97"/>
      <c r="AO6" s="95"/>
      <c r="AP6" s="95"/>
      <c r="AQ6" s="97"/>
      <c r="AR6" s="97"/>
      <c r="AS6" s="97"/>
      <c r="AT6" s="20"/>
    </row>
    <row r="7" spans="1:46" ht="17.25" customHeight="1" thickBot="1">
      <c r="A7" s="93"/>
      <c r="B7" s="93"/>
      <c r="C7" s="94"/>
      <c r="D7" s="92"/>
      <c r="E7" s="102"/>
      <c r="F7" s="92"/>
      <c r="G7" s="103"/>
      <c r="H7" s="104"/>
      <c r="I7" s="105"/>
      <c r="J7" s="104"/>
      <c r="K7" s="99"/>
      <c r="L7" s="95"/>
      <c r="M7" s="96"/>
      <c r="N7" s="95"/>
      <c r="O7" s="95"/>
      <c r="P7" s="95"/>
      <c r="Q7" s="105"/>
      <c r="R7" s="95"/>
      <c r="S7" s="95"/>
      <c r="T7" s="95"/>
      <c r="U7" s="104"/>
      <c r="V7" s="95"/>
      <c r="W7" s="177"/>
      <c r="X7" s="177"/>
      <c r="Y7" s="95"/>
      <c r="Z7" s="104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6"/>
      <c r="AM7" s="95"/>
      <c r="AN7" s="95"/>
      <c r="AO7" s="95"/>
      <c r="AP7" s="95"/>
      <c r="AQ7" s="95"/>
      <c r="AR7" s="147" t="s">
        <v>2</v>
      </c>
      <c r="AS7" s="147"/>
      <c r="AT7" s="18"/>
    </row>
    <row r="8" spans="1:46" ht="15.75" customHeight="1" thickBot="1">
      <c r="A8" s="156" t="s">
        <v>39</v>
      </c>
      <c r="B8" s="162" t="s">
        <v>3</v>
      </c>
      <c r="C8" s="163"/>
      <c r="D8" s="163"/>
      <c r="E8" s="164"/>
      <c r="F8" s="168" t="s">
        <v>4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70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</row>
    <row r="9" spans="1:46" ht="37.5" customHeight="1" thickBot="1">
      <c r="A9" s="157"/>
      <c r="B9" s="165"/>
      <c r="C9" s="166"/>
      <c r="D9" s="166"/>
      <c r="E9" s="167"/>
      <c r="F9" s="148" t="s">
        <v>40</v>
      </c>
      <c r="G9" s="149"/>
      <c r="H9" s="149"/>
      <c r="I9" s="150"/>
      <c r="J9" s="153" t="s">
        <v>28</v>
      </c>
      <c r="K9" s="154"/>
      <c r="L9" s="154"/>
      <c r="M9" s="155"/>
      <c r="N9" s="148" t="s">
        <v>5</v>
      </c>
      <c r="O9" s="149"/>
      <c r="P9" s="149"/>
      <c r="Q9" s="150"/>
      <c r="R9" s="148" t="s">
        <v>6</v>
      </c>
      <c r="S9" s="149"/>
      <c r="T9" s="149"/>
      <c r="U9" s="150"/>
      <c r="V9" s="148" t="s">
        <v>7</v>
      </c>
      <c r="W9" s="149"/>
      <c r="X9" s="149"/>
      <c r="Y9" s="150"/>
      <c r="Z9" s="171" t="s">
        <v>39</v>
      </c>
      <c r="AA9" s="148" t="s">
        <v>8</v>
      </c>
      <c r="AB9" s="149"/>
      <c r="AC9" s="149"/>
      <c r="AD9" s="150"/>
      <c r="AE9" s="148" t="s">
        <v>9</v>
      </c>
      <c r="AF9" s="149"/>
      <c r="AG9" s="149"/>
      <c r="AH9" s="150"/>
      <c r="AI9" s="151" t="s">
        <v>10</v>
      </c>
      <c r="AJ9" s="149"/>
      <c r="AK9" s="149"/>
      <c r="AL9" s="152"/>
      <c r="AM9" s="148" t="s">
        <v>11</v>
      </c>
      <c r="AN9" s="149"/>
      <c r="AO9" s="149"/>
      <c r="AP9" s="150"/>
      <c r="AQ9" s="158" t="s">
        <v>12</v>
      </c>
      <c r="AR9" s="159"/>
      <c r="AS9" s="159"/>
      <c r="AT9" s="160"/>
    </row>
    <row r="10" spans="1:47" s="9" customFormat="1" ht="113.25" customHeight="1" thickBot="1">
      <c r="A10" s="157"/>
      <c r="B10" s="35" t="s">
        <v>44</v>
      </c>
      <c r="C10" s="36" t="s">
        <v>45</v>
      </c>
      <c r="D10" s="37" t="s">
        <v>13</v>
      </c>
      <c r="E10" s="38" t="s">
        <v>14</v>
      </c>
      <c r="F10" s="35" t="s">
        <v>44</v>
      </c>
      <c r="G10" s="36" t="s">
        <v>45</v>
      </c>
      <c r="H10" s="37" t="s">
        <v>13</v>
      </c>
      <c r="I10" s="38" t="s">
        <v>14</v>
      </c>
      <c r="J10" s="35" t="s">
        <v>44</v>
      </c>
      <c r="K10" s="36" t="s">
        <v>45</v>
      </c>
      <c r="L10" s="37" t="s">
        <v>13</v>
      </c>
      <c r="M10" s="38" t="s">
        <v>14</v>
      </c>
      <c r="N10" s="35" t="s">
        <v>44</v>
      </c>
      <c r="O10" s="36" t="s">
        <v>45</v>
      </c>
      <c r="P10" s="37" t="s">
        <v>13</v>
      </c>
      <c r="Q10" s="38" t="s">
        <v>14</v>
      </c>
      <c r="R10" s="35" t="s">
        <v>44</v>
      </c>
      <c r="S10" s="36" t="s">
        <v>45</v>
      </c>
      <c r="T10" s="37" t="s">
        <v>13</v>
      </c>
      <c r="U10" s="38" t="s">
        <v>14</v>
      </c>
      <c r="V10" s="35" t="s">
        <v>44</v>
      </c>
      <c r="W10" s="36" t="s">
        <v>45</v>
      </c>
      <c r="X10" s="37" t="s">
        <v>13</v>
      </c>
      <c r="Y10" s="38" t="s">
        <v>14</v>
      </c>
      <c r="Z10" s="172"/>
      <c r="AA10" s="35" t="s">
        <v>44</v>
      </c>
      <c r="AB10" s="36" t="s">
        <v>45</v>
      </c>
      <c r="AC10" s="37" t="s">
        <v>13</v>
      </c>
      <c r="AD10" s="38" t="s">
        <v>14</v>
      </c>
      <c r="AE10" s="35" t="s">
        <v>44</v>
      </c>
      <c r="AF10" s="36" t="s">
        <v>45</v>
      </c>
      <c r="AG10" s="37" t="s">
        <v>13</v>
      </c>
      <c r="AH10" s="38" t="s">
        <v>14</v>
      </c>
      <c r="AI10" s="35" t="s">
        <v>44</v>
      </c>
      <c r="AJ10" s="36" t="s">
        <v>45</v>
      </c>
      <c r="AK10" s="37" t="s">
        <v>13</v>
      </c>
      <c r="AL10" s="38" t="s">
        <v>14</v>
      </c>
      <c r="AM10" s="35" t="s">
        <v>44</v>
      </c>
      <c r="AN10" s="36" t="s">
        <v>45</v>
      </c>
      <c r="AO10" s="37" t="s">
        <v>13</v>
      </c>
      <c r="AP10" s="38" t="s">
        <v>14</v>
      </c>
      <c r="AQ10" s="35" t="s">
        <v>44</v>
      </c>
      <c r="AR10" s="36" t="s">
        <v>45</v>
      </c>
      <c r="AS10" s="37" t="s">
        <v>13</v>
      </c>
      <c r="AT10" s="38" t="s">
        <v>14</v>
      </c>
      <c r="AU10" s="34"/>
    </row>
    <row r="11" spans="1:46" s="8" customFormat="1" ht="23.25" customHeight="1">
      <c r="A11" s="39" t="s">
        <v>15</v>
      </c>
      <c r="B11" s="40">
        <f>B12+B13+B14+B15+B16+B17+B18+B19+B20+B21</f>
        <v>55308.100000000006</v>
      </c>
      <c r="C11" s="41">
        <f>C12+C13+C14+C15+C16+C17+C18+C19+C20+C21</f>
        <v>57521.20000000001</v>
      </c>
      <c r="D11" s="42">
        <f>C11/B11</f>
        <v>1.0400140304946293</v>
      </c>
      <c r="E11" s="43">
        <f>C11-B11</f>
        <v>2213.100000000006</v>
      </c>
      <c r="F11" s="40">
        <f>F12+F13+F14+F15+F16+F17+F18+F19+F20+F21</f>
        <v>32223.3</v>
      </c>
      <c r="G11" s="44">
        <f>G12+G13+G14+G15+G16+G17+G18+G19+G20+G21</f>
        <v>33775.299999999996</v>
      </c>
      <c r="H11" s="106">
        <f>G11/F11</f>
        <v>1.0481639062417567</v>
      </c>
      <c r="I11" s="43">
        <f>G11-F11</f>
        <v>1551.9999999999964</v>
      </c>
      <c r="J11" s="40">
        <f>N11+R11+V11+AA11+AE11+AI11+AM11+AQ11</f>
        <v>23084.8</v>
      </c>
      <c r="K11" s="44">
        <f>O11+S11+W11+AB11+AF11+AJ11+AN11+AR11</f>
        <v>23745.9</v>
      </c>
      <c r="L11" s="106">
        <f>K11/J11</f>
        <v>1.0286378915996675</v>
      </c>
      <c r="M11" s="43">
        <f>K11-J11</f>
        <v>661.1000000000022</v>
      </c>
      <c r="N11" s="40">
        <f>N12+N13+N14+N15+N16+N17+N18+N19+N20+N21</f>
        <v>5624.3</v>
      </c>
      <c r="O11" s="109">
        <f>O12+O15+O16+O18+O19+O20+O21+O13</f>
        <v>5991.900000000001</v>
      </c>
      <c r="P11" s="110">
        <f>O11/N11</f>
        <v>1.0653592447060078</v>
      </c>
      <c r="Q11" s="111">
        <f>O11-N11</f>
        <v>367.60000000000036</v>
      </c>
      <c r="R11" s="40">
        <f>R12+R13+R14+R15+R16+R17+R18+R19+R20+R21</f>
        <v>4040</v>
      </c>
      <c r="S11" s="109">
        <f>S12+S15+S16+S18+S19+S20+S21+S13</f>
        <v>4236.7</v>
      </c>
      <c r="T11" s="42">
        <f>S11/R11</f>
        <v>1.048688118811881</v>
      </c>
      <c r="U11" s="43">
        <f>S11-R11</f>
        <v>196.69999999999982</v>
      </c>
      <c r="V11" s="45">
        <f>V12+V13+V14+V15+V16+V17+V18+V19+V20+V21</f>
        <v>1651.9</v>
      </c>
      <c r="W11" s="46">
        <f>W12+W15+W16+W18+W19+W20+W21+W13</f>
        <v>1497.6</v>
      </c>
      <c r="X11" s="47">
        <f>W11/V11</f>
        <v>0.9065924087414491</v>
      </c>
      <c r="Y11" s="48">
        <f>W11-V11</f>
        <v>-154.30000000000018</v>
      </c>
      <c r="Z11" s="49" t="s">
        <v>15</v>
      </c>
      <c r="AA11" s="45">
        <f>AA12+AA13+AA14+AA15+AA16+AA17+AA18+AA19+AA20+AA21</f>
        <v>886.9</v>
      </c>
      <c r="AB11" s="46">
        <f>AB12+AB15+AB16+AB18+AB19+AB20+AB21+AB13</f>
        <v>1036.6</v>
      </c>
      <c r="AC11" s="47">
        <f>AB11/AA11</f>
        <v>1.1687901680009019</v>
      </c>
      <c r="AD11" s="48">
        <f>AB11-AA11</f>
        <v>149.69999999999993</v>
      </c>
      <c r="AE11" s="45">
        <f>AE12+AE13+AE14+AE15+AE16+AE17+AE18+AE19+AE20+AE21</f>
        <v>4189.9</v>
      </c>
      <c r="AF11" s="46">
        <f>AF12+AF15+AF16+AF18+AF19+AF20+AF21+AF13</f>
        <v>3847.9</v>
      </c>
      <c r="AG11" s="47">
        <f>AF11/AE11</f>
        <v>0.9183751402181437</v>
      </c>
      <c r="AH11" s="48">
        <f>AF11-AE11</f>
        <v>-341.99999999999955</v>
      </c>
      <c r="AI11" s="46">
        <f>AI12+AI13+AI14+AI15+AI16+AI17+AI18+AI19+AI20+AI21</f>
        <v>583.2</v>
      </c>
      <c r="AJ11" s="46">
        <f>AJ12+AJ15+AJ16+AJ18+AJ19+AJ20+AJ21+AJ13</f>
        <v>670.4</v>
      </c>
      <c r="AK11" s="47">
        <f>AJ11/AI11</f>
        <v>1.149519890260631</v>
      </c>
      <c r="AL11" s="50">
        <f>AJ11-AI11</f>
        <v>87.19999999999993</v>
      </c>
      <c r="AM11" s="45">
        <f>AM12+AM13+AM14+AM15+AM16+AM17+AM18+AM19+AM20+AM21</f>
        <v>4197.5</v>
      </c>
      <c r="AN11" s="46">
        <f>AN12+AN15+AN16+AN18+AN19+AN20+AN21+AN13</f>
        <v>3888.2999999999997</v>
      </c>
      <c r="AO11" s="51">
        <f>AN11/AM11</f>
        <v>0.9263371054198928</v>
      </c>
      <c r="AP11" s="48">
        <f>AN11-AM11</f>
        <v>-309.2000000000003</v>
      </c>
      <c r="AQ11" s="45">
        <f>AQ12+AQ13+AQ14+AQ15+AQ16+AQ17+AQ18+AQ19+AQ20+AQ21</f>
        <v>1911.1</v>
      </c>
      <c r="AR11" s="46">
        <f>AR12+AR15+AR16+AR18+AR19+AR20+AR21+AR13</f>
        <v>2576.5</v>
      </c>
      <c r="AS11" s="113">
        <f>AR11/AQ11</f>
        <v>1.348176442886296</v>
      </c>
      <c r="AT11" s="108">
        <f>AR11-AQ11</f>
        <v>665.4000000000001</v>
      </c>
    </row>
    <row r="12" spans="1:46" ht="33.75" customHeight="1">
      <c r="A12" s="52" t="s">
        <v>16</v>
      </c>
      <c r="B12" s="53">
        <f>F12+J12</f>
        <v>26005</v>
      </c>
      <c r="C12" s="130">
        <f>G12+K12</f>
        <v>27928.1</v>
      </c>
      <c r="D12" s="58">
        <f aca="true" t="shared" si="0" ref="D12:D19">C12/B12</f>
        <v>1.073951163237839</v>
      </c>
      <c r="E12" s="59">
        <f aca="true" t="shared" si="1" ref="E12:E21">C12-B12</f>
        <v>1923.0999999999985</v>
      </c>
      <c r="F12" s="57">
        <v>16959.5</v>
      </c>
      <c r="G12" s="130">
        <v>17923.6</v>
      </c>
      <c r="H12" s="58">
        <f aca="true" t="shared" si="2" ref="H12:H17">G12/F12</f>
        <v>1.0568471947875822</v>
      </c>
      <c r="I12" s="59">
        <f aca="true" t="shared" si="3" ref="I12:I21">G12-F12</f>
        <v>964.0999999999985</v>
      </c>
      <c r="J12" s="57">
        <f>N12+R12+V12+AA12+AE12+AI12+AM12+AQ12</f>
        <v>9045.5</v>
      </c>
      <c r="K12" s="54">
        <f>O12+S12+W12+AB12+AF12+AJ12+AN12+AR12</f>
        <v>10004.5</v>
      </c>
      <c r="L12" s="58">
        <f aca="true" t="shared" si="4" ref="L12:L19">K12/J12</f>
        <v>1.1060195677408655</v>
      </c>
      <c r="M12" s="59">
        <f aca="true" t="shared" si="5" ref="M12:M21">K12-J12</f>
        <v>959</v>
      </c>
      <c r="N12" s="53">
        <v>3200</v>
      </c>
      <c r="O12" s="124">
        <v>4242.8</v>
      </c>
      <c r="P12" s="60">
        <f>O12/N12</f>
        <v>1.3258750000000001</v>
      </c>
      <c r="Q12" s="61">
        <f>O12-N12</f>
        <v>1042.8000000000002</v>
      </c>
      <c r="R12" s="128">
        <v>2120</v>
      </c>
      <c r="S12" s="114">
        <v>2293.1</v>
      </c>
      <c r="T12" s="58">
        <f aca="true" t="shared" si="6" ref="T12:T19">S12/R12</f>
        <v>1.0816509433962265</v>
      </c>
      <c r="U12" s="59">
        <f aca="true" t="shared" si="7" ref="U12:U20">S12-R12</f>
        <v>173.0999999999999</v>
      </c>
      <c r="V12" s="57">
        <v>235</v>
      </c>
      <c r="W12" s="54">
        <v>339.3</v>
      </c>
      <c r="X12" s="55">
        <f>W12/V12</f>
        <v>1.4438297872340426</v>
      </c>
      <c r="Y12" s="56">
        <f>W12-V12</f>
        <v>104.30000000000001</v>
      </c>
      <c r="Z12" s="62" t="s">
        <v>16</v>
      </c>
      <c r="AA12" s="57">
        <v>255</v>
      </c>
      <c r="AB12" s="54">
        <v>225.6</v>
      </c>
      <c r="AC12" s="55">
        <f>AB12/AA12</f>
        <v>0.8847058823529411</v>
      </c>
      <c r="AD12" s="56">
        <f>AB12-AA12</f>
        <v>-29.400000000000006</v>
      </c>
      <c r="AE12" s="57">
        <v>1230</v>
      </c>
      <c r="AF12" s="54">
        <v>1005.6</v>
      </c>
      <c r="AG12" s="55">
        <f>AF12/AE12</f>
        <v>0.8175609756097562</v>
      </c>
      <c r="AH12" s="56">
        <f>AF12-AE12</f>
        <v>-224.39999999999998</v>
      </c>
      <c r="AI12" s="63">
        <v>195</v>
      </c>
      <c r="AJ12" s="54">
        <v>206.2</v>
      </c>
      <c r="AK12" s="55">
        <f>AJ12/AI12</f>
        <v>1.0574358974358973</v>
      </c>
      <c r="AL12" s="64">
        <f>AJ12-AI12</f>
        <v>11.199999999999989</v>
      </c>
      <c r="AM12" s="57">
        <v>1390</v>
      </c>
      <c r="AN12" s="54">
        <v>1260.3</v>
      </c>
      <c r="AO12" s="65">
        <f>AN12/AM12</f>
        <v>0.9066906474820143</v>
      </c>
      <c r="AP12" s="56">
        <f>AN12-AM12</f>
        <v>-129.70000000000005</v>
      </c>
      <c r="AQ12" s="57">
        <v>420.5</v>
      </c>
      <c r="AR12" s="54">
        <v>431.6</v>
      </c>
      <c r="AS12" s="115">
        <f>AR12/AQ12</f>
        <v>1.026397146254459</v>
      </c>
      <c r="AT12" s="66">
        <f>AR12-AQ12</f>
        <v>11.100000000000023</v>
      </c>
    </row>
    <row r="13" spans="1:46" ht="17.25" customHeight="1">
      <c r="A13" s="52" t="s">
        <v>42</v>
      </c>
      <c r="B13" s="53">
        <f aca="true" t="shared" si="8" ref="B13:B20">F13+J13</f>
        <v>8860</v>
      </c>
      <c r="C13" s="130">
        <f aca="true" t="shared" si="9" ref="C13:C21">G13+K13</f>
        <v>9246.4</v>
      </c>
      <c r="D13" s="58">
        <f t="shared" si="0"/>
        <v>1.0436117381489842</v>
      </c>
      <c r="E13" s="59">
        <f t="shared" si="1"/>
        <v>386.39999999999964</v>
      </c>
      <c r="F13" s="57">
        <v>7300</v>
      </c>
      <c r="G13" s="130">
        <v>7648</v>
      </c>
      <c r="H13" s="58">
        <f t="shared" si="2"/>
        <v>1.0476712328767124</v>
      </c>
      <c r="I13" s="59">
        <f t="shared" si="3"/>
        <v>348</v>
      </c>
      <c r="J13" s="57">
        <f aca="true" t="shared" si="10" ref="J13:J20">N13+R13+V13+AA13+AE13+AI13+AM13+AQ13</f>
        <v>1560</v>
      </c>
      <c r="K13" s="54">
        <f aca="true" t="shared" si="11" ref="K13:K21">O13+S13+W13+AB13+AF13+AJ13+AN13+AR13</f>
        <v>1598.4</v>
      </c>
      <c r="L13" s="58">
        <f t="shared" si="4"/>
        <v>1.0246153846153847</v>
      </c>
      <c r="M13" s="59">
        <f t="shared" si="5"/>
        <v>38.40000000000009</v>
      </c>
      <c r="N13" s="53">
        <v>680</v>
      </c>
      <c r="O13" s="124">
        <v>707.1</v>
      </c>
      <c r="P13" s="60">
        <f>O13/N13</f>
        <v>1.0398529411764705</v>
      </c>
      <c r="Q13" s="61">
        <f>O13-N13</f>
        <v>27.100000000000023</v>
      </c>
      <c r="R13" s="128">
        <v>880</v>
      </c>
      <c r="S13" s="114">
        <v>891.3</v>
      </c>
      <c r="T13" s="58">
        <f t="shared" si="6"/>
        <v>1.012840909090909</v>
      </c>
      <c r="U13" s="59">
        <f t="shared" si="7"/>
        <v>11.299999999999955</v>
      </c>
      <c r="V13" s="57"/>
      <c r="W13" s="54"/>
      <c r="X13" s="55"/>
      <c r="Y13" s="56"/>
      <c r="Z13" s="62" t="s">
        <v>42</v>
      </c>
      <c r="AA13" s="57"/>
      <c r="AB13" s="54"/>
      <c r="AC13" s="55"/>
      <c r="AD13" s="56"/>
      <c r="AE13" s="57"/>
      <c r="AF13" s="54"/>
      <c r="AG13" s="55"/>
      <c r="AH13" s="56"/>
      <c r="AI13" s="63"/>
      <c r="AJ13" s="54"/>
      <c r="AK13" s="55"/>
      <c r="AL13" s="64"/>
      <c r="AM13" s="57"/>
      <c r="AN13" s="54"/>
      <c r="AO13" s="65"/>
      <c r="AP13" s="56"/>
      <c r="AQ13" s="57"/>
      <c r="AR13" s="54"/>
      <c r="AS13" s="115"/>
      <c r="AT13" s="66"/>
    </row>
    <row r="14" spans="1:46" ht="56.25" customHeight="1">
      <c r="A14" s="52" t="s">
        <v>43</v>
      </c>
      <c r="B14" s="53">
        <f t="shared" si="8"/>
        <v>1025</v>
      </c>
      <c r="C14" s="130">
        <f t="shared" si="9"/>
        <v>1080.9</v>
      </c>
      <c r="D14" s="58">
        <f t="shared" si="0"/>
        <v>1.0545365853658537</v>
      </c>
      <c r="E14" s="59">
        <f t="shared" si="1"/>
        <v>55.90000000000009</v>
      </c>
      <c r="F14" s="57">
        <v>1025</v>
      </c>
      <c r="G14" s="130">
        <v>1080.9</v>
      </c>
      <c r="H14" s="58">
        <f t="shared" si="2"/>
        <v>1.0545365853658537</v>
      </c>
      <c r="I14" s="59">
        <f t="shared" si="3"/>
        <v>55.90000000000009</v>
      </c>
      <c r="J14" s="57"/>
      <c r="K14" s="54"/>
      <c r="L14" s="58"/>
      <c r="M14" s="59"/>
      <c r="N14" s="53"/>
      <c r="O14" s="124"/>
      <c r="P14" s="60"/>
      <c r="Q14" s="61"/>
      <c r="R14" s="128"/>
      <c r="S14" s="114"/>
      <c r="T14" s="58"/>
      <c r="U14" s="59"/>
      <c r="V14" s="57"/>
      <c r="W14" s="54"/>
      <c r="X14" s="55"/>
      <c r="Y14" s="56"/>
      <c r="Z14" s="52" t="s">
        <v>43</v>
      </c>
      <c r="AA14" s="57"/>
      <c r="AB14" s="54"/>
      <c r="AC14" s="55"/>
      <c r="AD14" s="56"/>
      <c r="AE14" s="57"/>
      <c r="AF14" s="54"/>
      <c r="AG14" s="55"/>
      <c r="AH14" s="56"/>
      <c r="AI14" s="63"/>
      <c r="AJ14" s="54"/>
      <c r="AK14" s="55"/>
      <c r="AL14" s="64"/>
      <c r="AM14" s="57"/>
      <c r="AN14" s="54"/>
      <c r="AO14" s="65"/>
      <c r="AP14" s="56"/>
      <c r="AQ14" s="57"/>
      <c r="AR14" s="54"/>
      <c r="AS14" s="115"/>
      <c r="AT14" s="66"/>
    </row>
    <row r="15" spans="1:46" ht="56.25" customHeight="1">
      <c r="A15" s="52" t="s">
        <v>17</v>
      </c>
      <c r="B15" s="53">
        <f t="shared" si="8"/>
        <v>4420</v>
      </c>
      <c r="C15" s="130">
        <f t="shared" si="9"/>
        <v>4336.1</v>
      </c>
      <c r="D15" s="58">
        <f t="shared" si="0"/>
        <v>0.9810180995475114</v>
      </c>
      <c r="E15" s="59">
        <f t="shared" si="1"/>
        <v>-83.89999999999964</v>
      </c>
      <c r="F15" s="57">
        <v>4420</v>
      </c>
      <c r="G15" s="130">
        <v>4336.1</v>
      </c>
      <c r="H15" s="58">
        <f t="shared" si="2"/>
        <v>0.9810180995475114</v>
      </c>
      <c r="I15" s="59">
        <f t="shared" si="3"/>
        <v>-83.89999999999964</v>
      </c>
      <c r="J15" s="57"/>
      <c r="K15" s="54"/>
      <c r="L15" s="58"/>
      <c r="M15" s="59"/>
      <c r="N15" s="53"/>
      <c r="O15" s="124"/>
      <c r="P15" s="60"/>
      <c r="Q15" s="61"/>
      <c r="R15" s="128"/>
      <c r="S15" s="114"/>
      <c r="T15" s="58"/>
      <c r="U15" s="59"/>
      <c r="V15" s="57"/>
      <c r="W15" s="54"/>
      <c r="X15" s="55"/>
      <c r="Y15" s="56"/>
      <c r="Z15" s="62" t="s">
        <v>17</v>
      </c>
      <c r="AA15" s="57"/>
      <c r="AB15" s="54"/>
      <c r="AC15" s="55"/>
      <c r="AD15" s="56"/>
      <c r="AE15" s="57"/>
      <c r="AF15" s="54"/>
      <c r="AG15" s="55"/>
      <c r="AH15" s="56"/>
      <c r="AI15" s="63"/>
      <c r="AJ15" s="54"/>
      <c r="AK15" s="55"/>
      <c r="AL15" s="64"/>
      <c r="AM15" s="57"/>
      <c r="AN15" s="54"/>
      <c r="AO15" s="65"/>
      <c r="AP15" s="56"/>
      <c r="AQ15" s="57"/>
      <c r="AR15" s="54"/>
      <c r="AS15" s="115"/>
      <c r="AT15" s="66"/>
    </row>
    <row r="16" spans="1:46" ht="21" customHeight="1">
      <c r="A16" s="52" t="s">
        <v>18</v>
      </c>
      <c r="B16" s="53">
        <f t="shared" si="8"/>
        <v>2698.3</v>
      </c>
      <c r="C16" s="130">
        <f t="shared" si="9"/>
        <v>2975.8</v>
      </c>
      <c r="D16" s="58">
        <f t="shared" si="0"/>
        <v>1.1028425304821554</v>
      </c>
      <c r="E16" s="59">
        <f t="shared" si="1"/>
        <v>277.5</v>
      </c>
      <c r="F16" s="57">
        <v>1883.8</v>
      </c>
      <c r="G16" s="130">
        <v>2077</v>
      </c>
      <c r="H16" s="58">
        <f t="shared" si="2"/>
        <v>1.1025586580316382</v>
      </c>
      <c r="I16" s="59">
        <f t="shared" si="3"/>
        <v>193.20000000000005</v>
      </c>
      <c r="J16" s="57">
        <f t="shared" si="10"/>
        <v>814.5</v>
      </c>
      <c r="K16" s="54">
        <f t="shared" si="11"/>
        <v>898.8000000000001</v>
      </c>
      <c r="L16" s="58">
        <f t="shared" si="4"/>
        <v>1.103499079189687</v>
      </c>
      <c r="M16" s="59">
        <f t="shared" si="5"/>
        <v>84.30000000000007</v>
      </c>
      <c r="N16" s="53">
        <v>12.5</v>
      </c>
      <c r="O16" s="114">
        <v>15.2</v>
      </c>
      <c r="P16" s="60">
        <f>O16/N16</f>
        <v>1.216</v>
      </c>
      <c r="Q16" s="61">
        <f>O16-N16</f>
        <v>2.6999999999999993</v>
      </c>
      <c r="R16" s="53"/>
      <c r="S16" s="114"/>
      <c r="T16" s="58"/>
      <c r="U16" s="59"/>
      <c r="V16" s="57">
        <v>12.9</v>
      </c>
      <c r="W16" s="54">
        <v>37.2</v>
      </c>
      <c r="X16" s="55">
        <f>W16/V16</f>
        <v>2.8837209302325584</v>
      </c>
      <c r="Y16" s="56">
        <f>W16-V16</f>
        <v>24.300000000000004</v>
      </c>
      <c r="Z16" s="62" t="s">
        <v>18</v>
      </c>
      <c r="AA16" s="57">
        <v>0.9</v>
      </c>
      <c r="AB16" s="54">
        <v>1.8</v>
      </c>
      <c r="AC16" s="55">
        <f>AB16/AA16</f>
        <v>2</v>
      </c>
      <c r="AD16" s="56">
        <f>AB16-AA16</f>
        <v>0.9</v>
      </c>
      <c r="AE16" s="57">
        <v>396.9</v>
      </c>
      <c r="AF16" s="54">
        <v>452.5</v>
      </c>
      <c r="AG16" s="55">
        <f>AF16/AE16</f>
        <v>1.1400856638951877</v>
      </c>
      <c r="AH16" s="56">
        <f>AF16-AE16</f>
        <v>55.60000000000002</v>
      </c>
      <c r="AI16" s="63">
        <v>4.2</v>
      </c>
      <c r="AJ16" s="54">
        <v>16</v>
      </c>
      <c r="AK16" s="55">
        <f>AJ16/AI16</f>
        <v>3.8095238095238093</v>
      </c>
      <c r="AL16" s="64">
        <f>AJ16-AI16</f>
        <v>11.8</v>
      </c>
      <c r="AM16" s="57">
        <v>37.5</v>
      </c>
      <c r="AN16" s="54"/>
      <c r="AO16" s="65"/>
      <c r="AP16" s="56">
        <f>AN16-AM16</f>
        <v>-37.5</v>
      </c>
      <c r="AQ16" s="57">
        <v>349.6</v>
      </c>
      <c r="AR16" s="54">
        <v>376.1</v>
      </c>
      <c r="AS16" s="115">
        <f>AR16/AQ16</f>
        <v>1.0758009153318078</v>
      </c>
      <c r="AT16" s="66">
        <f>AR16-AQ16</f>
        <v>26.5</v>
      </c>
    </row>
    <row r="17" spans="1:46" ht="57" customHeight="1">
      <c r="A17" s="52" t="s">
        <v>41</v>
      </c>
      <c r="B17" s="53">
        <f t="shared" si="8"/>
        <v>635</v>
      </c>
      <c r="C17" s="130">
        <f t="shared" si="9"/>
        <v>673.3</v>
      </c>
      <c r="D17" s="58">
        <f t="shared" si="0"/>
        <v>1.0603149606299211</v>
      </c>
      <c r="E17" s="59">
        <f t="shared" si="1"/>
        <v>38.299999999999955</v>
      </c>
      <c r="F17" s="57">
        <v>635</v>
      </c>
      <c r="G17" s="130">
        <v>673.3</v>
      </c>
      <c r="H17" s="58">
        <f t="shared" si="2"/>
        <v>1.0603149606299211</v>
      </c>
      <c r="I17" s="59">
        <f t="shared" si="3"/>
        <v>38.299999999999955</v>
      </c>
      <c r="J17" s="57"/>
      <c r="K17" s="54"/>
      <c r="L17" s="58"/>
      <c r="M17" s="59"/>
      <c r="N17" s="53"/>
      <c r="O17" s="114"/>
      <c r="P17" s="60"/>
      <c r="Q17" s="61"/>
      <c r="R17" s="53"/>
      <c r="S17" s="114"/>
      <c r="T17" s="58"/>
      <c r="U17" s="59"/>
      <c r="V17" s="57"/>
      <c r="W17" s="54"/>
      <c r="X17" s="55"/>
      <c r="Y17" s="56"/>
      <c r="Z17" s="52" t="s">
        <v>41</v>
      </c>
      <c r="AA17" s="57"/>
      <c r="AB17" s="54"/>
      <c r="AC17" s="55"/>
      <c r="AD17" s="56"/>
      <c r="AE17" s="57"/>
      <c r="AF17" s="54"/>
      <c r="AG17" s="55"/>
      <c r="AH17" s="56"/>
      <c r="AI17" s="63"/>
      <c r="AJ17" s="54"/>
      <c r="AK17" s="55"/>
      <c r="AL17" s="64"/>
      <c r="AM17" s="57"/>
      <c r="AN17" s="54"/>
      <c r="AO17" s="65"/>
      <c r="AP17" s="56"/>
      <c r="AQ17" s="57"/>
      <c r="AR17" s="54"/>
      <c r="AS17" s="115"/>
      <c r="AT17" s="66"/>
    </row>
    <row r="18" spans="1:46" ht="35.25" customHeight="1">
      <c r="A18" s="52" t="s">
        <v>30</v>
      </c>
      <c r="B18" s="53">
        <f t="shared" si="8"/>
        <v>472</v>
      </c>
      <c r="C18" s="130">
        <f t="shared" si="9"/>
        <v>593.4</v>
      </c>
      <c r="D18" s="58">
        <f t="shared" si="0"/>
        <v>1.2572033898305084</v>
      </c>
      <c r="E18" s="59">
        <f t="shared" si="1"/>
        <v>121.39999999999998</v>
      </c>
      <c r="F18" s="57"/>
      <c r="G18" s="130"/>
      <c r="H18" s="58"/>
      <c r="I18" s="59"/>
      <c r="J18" s="57">
        <f t="shared" si="10"/>
        <v>472</v>
      </c>
      <c r="K18" s="54">
        <f t="shared" si="11"/>
        <v>593.4</v>
      </c>
      <c r="L18" s="58">
        <f t="shared" si="4"/>
        <v>1.2572033898305084</v>
      </c>
      <c r="M18" s="59">
        <f t="shared" si="5"/>
        <v>121.39999999999998</v>
      </c>
      <c r="N18" s="53">
        <v>225</v>
      </c>
      <c r="O18" s="114">
        <v>121.7</v>
      </c>
      <c r="P18" s="60">
        <f>O18/N18</f>
        <v>0.5408888888888889</v>
      </c>
      <c r="Q18" s="61">
        <f>O18-N18</f>
        <v>-103.3</v>
      </c>
      <c r="R18" s="53">
        <v>50</v>
      </c>
      <c r="S18" s="114">
        <v>57.3</v>
      </c>
      <c r="T18" s="58">
        <f t="shared" si="6"/>
        <v>1.146</v>
      </c>
      <c r="U18" s="59">
        <f t="shared" si="7"/>
        <v>7.299999999999997</v>
      </c>
      <c r="V18" s="57">
        <v>45</v>
      </c>
      <c r="W18" s="54">
        <v>206.6</v>
      </c>
      <c r="X18" s="55">
        <f>W18/V18</f>
        <v>4.591111111111111</v>
      </c>
      <c r="Y18" s="56">
        <f>W18-V18</f>
        <v>161.6</v>
      </c>
      <c r="Z18" s="62" t="s">
        <v>37</v>
      </c>
      <c r="AA18" s="57">
        <v>7</v>
      </c>
      <c r="AB18" s="54">
        <v>37.5</v>
      </c>
      <c r="AC18" s="55">
        <f>AB18/AA18</f>
        <v>5.357142857142857</v>
      </c>
      <c r="AD18" s="56">
        <f>AB18-AA18</f>
        <v>30.5</v>
      </c>
      <c r="AE18" s="57">
        <v>83</v>
      </c>
      <c r="AF18" s="54">
        <v>55.4</v>
      </c>
      <c r="AG18" s="55">
        <f>AF18/AE18</f>
        <v>0.6674698795180722</v>
      </c>
      <c r="AH18" s="56">
        <f>AF18-AE18</f>
        <v>-27.6</v>
      </c>
      <c r="AI18" s="63">
        <v>22</v>
      </c>
      <c r="AJ18" s="54">
        <v>25.9</v>
      </c>
      <c r="AK18" s="55">
        <f>AJ18/AI18</f>
        <v>1.1772727272727272</v>
      </c>
      <c r="AL18" s="64">
        <f>AJ18-AI18</f>
        <v>3.8999999999999986</v>
      </c>
      <c r="AM18" s="57">
        <v>20</v>
      </c>
      <c r="AN18" s="54">
        <v>44.8</v>
      </c>
      <c r="AO18" s="65">
        <f>AN18/AM18</f>
        <v>2.2399999999999998</v>
      </c>
      <c r="AP18" s="56">
        <f>AN18-AM18</f>
        <v>24.799999999999997</v>
      </c>
      <c r="AQ18" s="57">
        <v>20</v>
      </c>
      <c r="AR18" s="54">
        <v>44.2</v>
      </c>
      <c r="AS18" s="115">
        <f>AR18/AQ18</f>
        <v>2.21</v>
      </c>
      <c r="AT18" s="66">
        <f>AR18-AQ18</f>
        <v>24.200000000000003</v>
      </c>
    </row>
    <row r="19" spans="1:46" ht="17.25" customHeight="1">
      <c r="A19" s="52" t="s">
        <v>19</v>
      </c>
      <c r="B19" s="53">
        <f t="shared" si="8"/>
        <v>11176</v>
      </c>
      <c r="C19" s="130">
        <f t="shared" si="9"/>
        <v>10584.300000000001</v>
      </c>
      <c r="D19" s="58">
        <f t="shared" si="0"/>
        <v>0.9470561918396565</v>
      </c>
      <c r="E19" s="59">
        <f t="shared" si="1"/>
        <v>-591.6999999999989</v>
      </c>
      <c r="F19" s="57"/>
      <c r="G19" s="130"/>
      <c r="H19" s="58"/>
      <c r="I19" s="59"/>
      <c r="J19" s="57">
        <f t="shared" si="10"/>
        <v>11176</v>
      </c>
      <c r="K19" s="54">
        <f t="shared" si="11"/>
        <v>10584.300000000001</v>
      </c>
      <c r="L19" s="58">
        <f t="shared" si="4"/>
        <v>0.9470561918396565</v>
      </c>
      <c r="M19" s="59">
        <f t="shared" si="5"/>
        <v>-591.6999999999989</v>
      </c>
      <c r="N19" s="53">
        <v>1490</v>
      </c>
      <c r="O19" s="114">
        <v>887.3</v>
      </c>
      <c r="P19" s="60">
        <f>O19/N19</f>
        <v>0.5955033557046979</v>
      </c>
      <c r="Q19" s="61">
        <f>O19-N19</f>
        <v>-602.7</v>
      </c>
      <c r="R19" s="53">
        <v>990</v>
      </c>
      <c r="S19" s="114">
        <v>955.1</v>
      </c>
      <c r="T19" s="58">
        <f t="shared" si="6"/>
        <v>0.9647474747474748</v>
      </c>
      <c r="U19" s="59">
        <f t="shared" si="7"/>
        <v>-34.89999999999998</v>
      </c>
      <c r="V19" s="57">
        <v>1359</v>
      </c>
      <c r="W19" s="54">
        <v>914.5</v>
      </c>
      <c r="X19" s="55">
        <f>W19/V19</f>
        <v>0.6729212656364975</v>
      </c>
      <c r="Y19" s="56">
        <f>W19-V19</f>
        <v>-444.5</v>
      </c>
      <c r="Z19" s="62" t="s">
        <v>19</v>
      </c>
      <c r="AA19" s="57">
        <v>624</v>
      </c>
      <c r="AB19" s="54">
        <v>771.7</v>
      </c>
      <c r="AC19" s="55">
        <f>AB19/AA19</f>
        <v>1.236698717948718</v>
      </c>
      <c r="AD19" s="56">
        <f>AB19-AA19</f>
        <v>147.70000000000005</v>
      </c>
      <c r="AE19" s="57">
        <v>2480</v>
      </c>
      <c r="AF19" s="54">
        <v>2334.1</v>
      </c>
      <c r="AG19" s="55">
        <f>AF19/AE19</f>
        <v>0.9411693548387097</v>
      </c>
      <c r="AH19" s="56">
        <f>AF19-AE19</f>
        <v>-145.9000000000001</v>
      </c>
      <c r="AI19" s="63">
        <v>362</v>
      </c>
      <c r="AJ19" s="54">
        <v>413.8</v>
      </c>
      <c r="AK19" s="55">
        <f>AJ19/AI19</f>
        <v>1.1430939226519337</v>
      </c>
      <c r="AL19" s="64">
        <f>AJ19-AI19</f>
        <v>51.80000000000001</v>
      </c>
      <c r="AM19" s="57">
        <v>2750</v>
      </c>
      <c r="AN19" s="54">
        <v>2583.2</v>
      </c>
      <c r="AO19" s="65">
        <f>AN19/AM19</f>
        <v>0.9393454545454545</v>
      </c>
      <c r="AP19" s="56">
        <f>AN19-AM19</f>
        <v>-166.80000000000018</v>
      </c>
      <c r="AQ19" s="57">
        <v>1121</v>
      </c>
      <c r="AR19" s="54">
        <v>1724.6</v>
      </c>
      <c r="AS19" s="115">
        <f>AR19/AQ19</f>
        <v>1.5384478144513827</v>
      </c>
      <c r="AT19" s="66">
        <f>AR19-AQ19</f>
        <v>603.5999999999999</v>
      </c>
    </row>
    <row r="20" spans="1:46" ht="17.25" customHeight="1">
      <c r="A20" s="52" t="s">
        <v>20</v>
      </c>
      <c r="B20" s="53">
        <f t="shared" si="8"/>
        <v>16.8</v>
      </c>
      <c r="C20" s="130">
        <f t="shared" si="9"/>
        <v>102.4</v>
      </c>
      <c r="D20" s="58"/>
      <c r="E20" s="59">
        <f t="shared" si="1"/>
        <v>85.60000000000001</v>
      </c>
      <c r="F20" s="57"/>
      <c r="G20" s="130">
        <v>36.2</v>
      </c>
      <c r="H20" s="58"/>
      <c r="I20" s="59">
        <f t="shared" si="3"/>
        <v>36.2</v>
      </c>
      <c r="J20" s="57">
        <f t="shared" si="10"/>
        <v>16.8</v>
      </c>
      <c r="K20" s="54">
        <f t="shared" si="11"/>
        <v>66.2</v>
      </c>
      <c r="L20" s="58"/>
      <c r="M20" s="59">
        <f t="shared" si="5"/>
        <v>49.400000000000006</v>
      </c>
      <c r="N20" s="53">
        <v>16.8</v>
      </c>
      <c r="O20" s="114">
        <v>17.8</v>
      </c>
      <c r="P20" s="60"/>
      <c r="Q20" s="61">
        <f>O20-N20</f>
        <v>1</v>
      </c>
      <c r="R20" s="53"/>
      <c r="S20" s="114">
        <v>39.9</v>
      </c>
      <c r="T20" s="42"/>
      <c r="U20" s="59">
        <f t="shared" si="7"/>
        <v>39.9</v>
      </c>
      <c r="V20" s="57"/>
      <c r="W20" s="54"/>
      <c r="X20" s="55"/>
      <c r="Y20" s="56"/>
      <c r="Z20" s="62" t="s">
        <v>20</v>
      </c>
      <c r="AA20" s="57"/>
      <c r="AB20" s="54"/>
      <c r="AC20" s="55"/>
      <c r="AD20" s="56"/>
      <c r="AE20" s="57"/>
      <c r="AF20" s="54"/>
      <c r="AG20" s="55"/>
      <c r="AH20" s="56"/>
      <c r="AI20" s="63"/>
      <c r="AJ20" s="54">
        <v>8.5</v>
      </c>
      <c r="AK20" s="55"/>
      <c r="AL20" s="64">
        <f>AJ20-AI20</f>
        <v>8.5</v>
      </c>
      <c r="AM20" s="57"/>
      <c r="AN20" s="54"/>
      <c r="AO20" s="65"/>
      <c r="AP20" s="56"/>
      <c r="AQ20" s="57"/>
      <c r="AR20" s="54"/>
      <c r="AS20" s="115"/>
      <c r="AT20" s="66"/>
    </row>
    <row r="21" spans="1:46" ht="17.25" customHeight="1">
      <c r="A21" s="52" t="s">
        <v>21</v>
      </c>
      <c r="B21" s="53"/>
      <c r="C21" s="130">
        <f t="shared" si="9"/>
        <v>0.5</v>
      </c>
      <c r="D21" s="58"/>
      <c r="E21" s="59">
        <f t="shared" si="1"/>
        <v>0.5</v>
      </c>
      <c r="F21" s="57"/>
      <c r="G21" s="130">
        <v>0.2</v>
      </c>
      <c r="H21" s="58"/>
      <c r="I21" s="59">
        <f t="shared" si="3"/>
        <v>0.2</v>
      </c>
      <c r="J21" s="57"/>
      <c r="K21" s="54">
        <f t="shared" si="11"/>
        <v>0.3</v>
      </c>
      <c r="L21" s="58"/>
      <c r="M21" s="59">
        <f t="shared" si="5"/>
        <v>0.3</v>
      </c>
      <c r="N21" s="53"/>
      <c r="O21" s="114"/>
      <c r="P21" s="110"/>
      <c r="Q21" s="111"/>
      <c r="R21" s="53"/>
      <c r="S21" s="114"/>
      <c r="T21" s="42"/>
      <c r="U21" s="43"/>
      <c r="V21" s="57"/>
      <c r="W21" s="54"/>
      <c r="X21" s="55"/>
      <c r="Y21" s="56"/>
      <c r="Z21" s="62" t="s">
        <v>22</v>
      </c>
      <c r="AA21" s="57"/>
      <c r="AB21" s="54"/>
      <c r="AC21" s="55"/>
      <c r="AD21" s="48"/>
      <c r="AE21" s="57"/>
      <c r="AF21" s="54">
        <v>0.3</v>
      </c>
      <c r="AG21" s="55"/>
      <c r="AH21" s="56">
        <f>AF21-AE21</f>
        <v>0.3</v>
      </c>
      <c r="AI21" s="63"/>
      <c r="AJ21" s="54"/>
      <c r="AK21" s="47"/>
      <c r="AL21" s="50"/>
      <c r="AM21" s="57"/>
      <c r="AN21" s="54"/>
      <c r="AO21" s="65"/>
      <c r="AP21" s="56"/>
      <c r="AQ21" s="57"/>
      <c r="AR21" s="54"/>
      <c r="AS21" s="113"/>
      <c r="AT21" s="108"/>
    </row>
    <row r="22" spans="1:46" s="8" customFormat="1" ht="17.25" customHeight="1">
      <c r="A22" s="67" t="s">
        <v>23</v>
      </c>
      <c r="B22" s="40">
        <f>B23++B24+B25+B26+B28+B29+B30</f>
        <v>17017.2</v>
      </c>
      <c r="C22" s="146">
        <f>C24+C25+C26+C28+C29+C30+C23</f>
        <v>20141.7</v>
      </c>
      <c r="D22" s="47">
        <f>C22/B22</f>
        <v>1.1836083491996332</v>
      </c>
      <c r="E22" s="48">
        <f>C22-B22</f>
        <v>3124.5</v>
      </c>
      <c r="F22" s="45">
        <f>F23+F24+F25+F26+F28+F29+F30</f>
        <v>12953.2</v>
      </c>
      <c r="G22" s="45">
        <f>G23+G24+G25+G26+G28+G29+G30</f>
        <v>12683.6</v>
      </c>
      <c r="H22" s="131">
        <f>G22/F22</f>
        <v>0.9791866102584689</v>
      </c>
      <c r="I22" s="132">
        <f>G22-F22</f>
        <v>-269.60000000000036</v>
      </c>
      <c r="J22" s="45">
        <f>N22+R22+V22+AA22+AE22+AI22+AM22+AQ22</f>
        <v>4064</v>
      </c>
      <c r="K22" s="45">
        <f>K24+K25+K26+K28+K29+K30+K23</f>
        <v>7458.1</v>
      </c>
      <c r="L22" s="127">
        <f>K22/J22</f>
        <v>1.8351624015748031</v>
      </c>
      <c r="M22" s="43">
        <f>K22-J22</f>
        <v>3394.1000000000004</v>
      </c>
      <c r="N22" s="40">
        <f>N23+N24+N25+N26+N28+N29+N30</f>
        <v>1128.2</v>
      </c>
      <c r="O22" s="40">
        <f>O24+O25+O26+O28+O29+O30+O23</f>
        <v>1017.6</v>
      </c>
      <c r="P22" s="106">
        <f>O22/N22</f>
        <v>0.9019677362169828</v>
      </c>
      <c r="Q22" s="43">
        <f>O22-N22</f>
        <v>-110.60000000000002</v>
      </c>
      <c r="R22" s="40">
        <f>R23+R24+R25+R26+R28+R29+R30</f>
        <v>510</v>
      </c>
      <c r="S22" s="40">
        <f>S24+S25+S26+S28+S29+S30+S23</f>
        <v>914.5</v>
      </c>
      <c r="T22" s="106">
        <f>S22/R22</f>
        <v>1.7931372549019609</v>
      </c>
      <c r="U22" s="43">
        <f>S22-R22</f>
        <v>404.5</v>
      </c>
      <c r="V22" s="45">
        <f>V23+V24+V25+V26+V28+V29+V30</f>
        <v>529.7</v>
      </c>
      <c r="W22" s="45">
        <f>W30+W29+W28+W26+W25+W24+W23</f>
        <v>659.7</v>
      </c>
      <c r="X22" s="45">
        <f>X30+X29+X28+X26+X25+X24+X23</f>
        <v>0</v>
      </c>
      <c r="Y22" s="48">
        <f>W22-V22</f>
        <v>130</v>
      </c>
      <c r="Z22" s="49" t="s">
        <v>23</v>
      </c>
      <c r="AA22" s="45">
        <f>AA23+AA24+AA25+AA26+AA28+AA29+AA30</f>
        <v>1</v>
      </c>
      <c r="AB22" s="46">
        <f>AB24+AB25+AB26+AB28+AB29+AB30+AB23</f>
        <v>1.6</v>
      </c>
      <c r="AC22" s="47">
        <f>AB22/AA22</f>
        <v>1.6</v>
      </c>
      <c r="AD22" s="48">
        <f>AB22-AA22</f>
        <v>0.6000000000000001</v>
      </c>
      <c r="AE22" s="45">
        <f>AE24+AE25+AE26+AE28+AE29+AE30</f>
        <v>360.6</v>
      </c>
      <c r="AF22" s="45">
        <f>AF23+AF24+AF25+AF26+AF28+AF29+AF30</f>
        <v>1739.1</v>
      </c>
      <c r="AG22" s="112">
        <f>AF22/AE22</f>
        <v>4.822795341098169</v>
      </c>
      <c r="AH22" s="48">
        <f>AF22-AE22</f>
        <v>1378.5</v>
      </c>
      <c r="AI22" s="46">
        <f>AI23+AI24+AI25+AI26+AI28+AI29+AI30</f>
        <v>91.5</v>
      </c>
      <c r="AJ22" s="45">
        <f>AJ30+AJ29+AJ28+AJ26+AJ25+AJ24+AJ23</f>
        <v>1119.5</v>
      </c>
      <c r="AK22" s="47">
        <f>AJ22/AI22</f>
        <v>12.234972677595628</v>
      </c>
      <c r="AL22" s="50">
        <f>AJ22-AI22</f>
        <v>1028</v>
      </c>
      <c r="AM22" s="46">
        <f>AM23+AM24+AM25+AM26+AM28+AM29+AM30</f>
        <v>985</v>
      </c>
      <c r="AN22" s="46">
        <f>AN24+AN25+AN26+AN28+AN29+AN30+AN23</f>
        <v>1303.2</v>
      </c>
      <c r="AO22" s="51">
        <f>AN22/AM22</f>
        <v>1.3230456852791879</v>
      </c>
      <c r="AP22" s="48">
        <f>AN22-AM22</f>
        <v>318.20000000000005</v>
      </c>
      <c r="AQ22" s="45">
        <f>AQ23+AQ24+AQ25+AQ26+AQ28+AQ29+AQ30</f>
        <v>458</v>
      </c>
      <c r="AR22" s="45">
        <f>AR23+AR24+AR25+AR26+AR28+AR29+AR30</f>
        <v>702.9000000000001</v>
      </c>
      <c r="AS22" s="126">
        <f>AR22/AQ22</f>
        <v>1.5347161572052403</v>
      </c>
      <c r="AT22" s="108">
        <f aca="true" t="shared" si="12" ref="AT22:AT30">AR22-AQ22</f>
        <v>244.9000000000001</v>
      </c>
    </row>
    <row r="23" spans="1:46" ht="17.25" customHeight="1">
      <c r="A23" s="52" t="s">
        <v>24</v>
      </c>
      <c r="B23" s="53">
        <f>F23+J23</f>
        <v>1885</v>
      </c>
      <c r="C23" s="130">
        <f>G23+K23</f>
        <v>2023.3</v>
      </c>
      <c r="D23" s="55">
        <f>C23/B23</f>
        <v>1.0733687002652519</v>
      </c>
      <c r="E23" s="56">
        <f>C23-B23</f>
        <v>138.29999999999995</v>
      </c>
      <c r="F23" s="57">
        <v>820</v>
      </c>
      <c r="G23" s="54">
        <v>875.8</v>
      </c>
      <c r="H23" s="133">
        <f aca="true" t="shared" si="13" ref="H23:H30">G23/F23</f>
        <v>1.0680487804878047</v>
      </c>
      <c r="I23" s="132">
        <f aca="true" t="shared" si="14" ref="I23:I30">G23-F23</f>
        <v>55.799999999999955</v>
      </c>
      <c r="J23" s="57">
        <f>N23+R23+V23+AA23+AE23+AI23+AM23+AQ23</f>
        <v>1065</v>
      </c>
      <c r="K23" s="54">
        <f>O23+S23+W23+AB23+AF23+AJ23+AN23+AR23</f>
        <v>1147.5</v>
      </c>
      <c r="L23" s="58">
        <f>K23/J23</f>
        <v>1.0774647887323943</v>
      </c>
      <c r="M23" s="59">
        <f>K23-J23</f>
        <v>82.5</v>
      </c>
      <c r="N23" s="53">
        <v>55</v>
      </c>
      <c r="O23" s="114">
        <v>55.5</v>
      </c>
      <c r="P23" s="58">
        <f>O23/N23</f>
        <v>1.009090909090909</v>
      </c>
      <c r="Q23" s="59">
        <f aca="true" t="shared" si="15" ref="Q23:Q30">O23-N23</f>
        <v>0.5</v>
      </c>
      <c r="R23" s="53">
        <v>110</v>
      </c>
      <c r="S23" s="114">
        <v>131.3</v>
      </c>
      <c r="T23" s="129">
        <f>S23/R23</f>
        <v>1.1936363636363638</v>
      </c>
      <c r="U23" s="59">
        <f aca="true" t="shared" si="16" ref="U23:U30">S23-R23</f>
        <v>21.30000000000001</v>
      </c>
      <c r="V23" s="57"/>
      <c r="W23" s="54"/>
      <c r="X23" s="116"/>
      <c r="Y23" s="56"/>
      <c r="Z23" s="62" t="s">
        <v>24</v>
      </c>
      <c r="AA23" s="68"/>
      <c r="AB23" s="69"/>
      <c r="AC23" s="55"/>
      <c r="AD23" s="48"/>
      <c r="AE23" s="68"/>
      <c r="AF23" s="69"/>
      <c r="AG23" s="112"/>
      <c r="AH23" s="56"/>
      <c r="AI23" s="63"/>
      <c r="AJ23" s="54"/>
      <c r="AK23" s="55"/>
      <c r="AL23" s="64"/>
      <c r="AM23" s="57">
        <v>900</v>
      </c>
      <c r="AN23" s="54">
        <v>960.7</v>
      </c>
      <c r="AO23" s="51"/>
      <c r="AP23" s="56"/>
      <c r="AQ23" s="57"/>
      <c r="AR23" s="54"/>
      <c r="AS23" s="113"/>
      <c r="AT23" s="66"/>
    </row>
    <row r="24" spans="1:46" ht="75.75" customHeight="1">
      <c r="A24" s="72" t="s">
        <v>36</v>
      </c>
      <c r="B24" s="53">
        <f aca="true" t="shared" si="17" ref="B24:B30">F24+J24</f>
        <v>1060.3</v>
      </c>
      <c r="C24" s="130">
        <f aca="true" t="shared" si="18" ref="C24:C30">G24+K24</f>
        <v>1153.7</v>
      </c>
      <c r="D24" s="55">
        <f aca="true" t="shared" si="19" ref="D24:D30">C24/B24</f>
        <v>1.0880882769027636</v>
      </c>
      <c r="E24" s="56">
        <f aca="true" t="shared" si="20" ref="E24:E30">C24-B24</f>
        <v>93.40000000000009</v>
      </c>
      <c r="F24" s="68">
        <v>418.2</v>
      </c>
      <c r="G24" s="69">
        <v>454.3</v>
      </c>
      <c r="H24" s="133">
        <f t="shared" si="13"/>
        <v>1.0863223338115735</v>
      </c>
      <c r="I24" s="132">
        <f t="shared" si="14"/>
        <v>36.10000000000002</v>
      </c>
      <c r="J24" s="57">
        <f>N24+R24+V24+AA24+AE24+AI24+AM24+AQ24</f>
        <v>642.1</v>
      </c>
      <c r="K24" s="54">
        <f aca="true" t="shared" si="21" ref="K24:K30">O24+S24+W24+AB24+AF24+AJ24+AN24+AR24</f>
        <v>699.4000000000001</v>
      </c>
      <c r="L24" s="58">
        <f>K24/J24</f>
        <v>1.0892384363806262</v>
      </c>
      <c r="M24" s="59">
        <f aca="true" t="shared" si="22" ref="M24:M30">K24-J24</f>
        <v>57.30000000000007</v>
      </c>
      <c r="N24" s="117">
        <v>350</v>
      </c>
      <c r="O24" s="118">
        <v>238.4</v>
      </c>
      <c r="P24" s="58">
        <f>O24/N24</f>
        <v>0.6811428571428572</v>
      </c>
      <c r="Q24" s="59">
        <f t="shared" si="15"/>
        <v>-111.6</v>
      </c>
      <c r="R24" s="117">
        <v>160</v>
      </c>
      <c r="S24" s="118">
        <v>137.6</v>
      </c>
      <c r="T24" s="58">
        <f>S24/R24</f>
        <v>0.86</v>
      </c>
      <c r="U24" s="59">
        <f t="shared" si="16"/>
        <v>-22.400000000000006</v>
      </c>
      <c r="V24" s="68"/>
      <c r="W24" s="69"/>
      <c r="X24" s="116"/>
      <c r="Y24" s="71"/>
      <c r="Z24" s="73" t="s">
        <v>38</v>
      </c>
      <c r="AA24" s="74"/>
      <c r="AB24" s="75"/>
      <c r="AC24" s="55"/>
      <c r="AD24" s="48"/>
      <c r="AE24" s="74">
        <v>25.6</v>
      </c>
      <c r="AF24" s="75">
        <v>38.3</v>
      </c>
      <c r="AG24" s="116">
        <f>AF24/AE24</f>
        <v>1.4960937499999998</v>
      </c>
      <c r="AH24" s="56">
        <f>AF24-AE24</f>
        <v>12.699999999999996</v>
      </c>
      <c r="AI24" s="77">
        <v>41.5</v>
      </c>
      <c r="AJ24" s="69">
        <v>59.9</v>
      </c>
      <c r="AK24" s="55">
        <f>AJ24/AI24</f>
        <v>1.4433734939759035</v>
      </c>
      <c r="AL24" s="64">
        <f>AJ24-AI24</f>
        <v>18.4</v>
      </c>
      <c r="AM24" s="68">
        <v>30</v>
      </c>
      <c r="AN24" s="69">
        <v>148.5</v>
      </c>
      <c r="AO24" s="65">
        <f>AN24/AM24</f>
        <v>4.95</v>
      </c>
      <c r="AP24" s="56">
        <f>AN24-AM24</f>
        <v>118.5</v>
      </c>
      <c r="AQ24" s="68">
        <v>35</v>
      </c>
      <c r="AR24" s="69">
        <v>76.7</v>
      </c>
      <c r="AS24" s="115">
        <f>AR24/AQ24</f>
        <v>2.1914285714285717</v>
      </c>
      <c r="AT24" s="119">
        <f t="shared" si="12"/>
        <v>41.7</v>
      </c>
    </row>
    <row r="25" spans="1:46" ht="54" customHeight="1">
      <c r="A25" s="52" t="s">
        <v>25</v>
      </c>
      <c r="B25" s="53">
        <f t="shared" si="17"/>
        <v>595</v>
      </c>
      <c r="C25" s="130">
        <f t="shared" si="18"/>
        <v>594.9</v>
      </c>
      <c r="D25" s="55">
        <f t="shared" si="19"/>
        <v>0.9998319327731092</v>
      </c>
      <c r="E25" s="56">
        <f t="shared" si="20"/>
        <v>-0.10000000000002274</v>
      </c>
      <c r="F25" s="74">
        <v>595</v>
      </c>
      <c r="G25" s="75">
        <v>594.9</v>
      </c>
      <c r="H25" s="133">
        <f t="shared" si="13"/>
        <v>0.9998319327731092</v>
      </c>
      <c r="I25" s="132">
        <f t="shared" si="14"/>
        <v>-0.10000000000002274</v>
      </c>
      <c r="J25" s="57"/>
      <c r="K25" s="54"/>
      <c r="L25" s="58"/>
      <c r="M25" s="59"/>
      <c r="N25" s="120"/>
      <c r="O25" s="121"/>
      <c r="P25" s="58"/>
      <c r="Q25" s="59"/>
      <c r="R25" s="117"/>
      <c r="S25" s="121"/>
      <c r="T25" s="58"/>
      <c r="U25" s="59"/>
      <c r="V25" s="74"/>
      <c r="W25" s="75"/>
      <c r="X25" s="55"/>
      <c r="Y25" s="71"/>
      <c r="Z25" s="78" t="s">
        <v>25</v>
      </c>
      <c r="AA25" s="74"/>
      <c r="AB25" s="75"/>
      <c r="AC25" s="55"/>
      <c r="AD25" s="48"/>
      <c r="AE25" s="74"/>
      <c r="AF25" s="75"/>
      <c r="AG25" s="112"/>
      <c r="AH25" s="56"/>
      <c r="AI25" s="79"/>
      <c r="AJ25" s="75"/>
      <c r="AK25" s="55"/>
      <c r="AL25" s="64"/>
      <c r="AM25" s="74"/>
      <c r="AN25" s="75"/>
      <c r="AO25" s="65"/>
      <c r="AP25" s="56"/>
      <c r="AQ25" s="74"/>
      <c r="AR25" s="75"/>
      <c r="AS25" s="115"/>
      <c r="AT25" s="119"/>
    </row>
    <row r="26" spans="1:46" ht="71.25" customHeight="1">
      <c r="A26" s="52" t="s">
        <v>33</v>
      </c>
      <c r="B26" s="53">
        <f t="shared" si="17"/>
        <v>9341</v>
      </c>
      <c r="C26" s="130">
        <f t="shared" si="18"/>
        <v>8570.400000000001</v>
      </c>
      <c r="D26" s="55">
        <f t="shared" si="19"/>
        <v>0.9175034792848733</v>
      </c>
      <c r="E26" s="56">
        <f t="shared" si="20"/>
        <v>-770.5999999999985</v>
      </c>
      <c r="F26" s="80">
        <v>9060</v>
      </c>
      <c r="G26" s="81">
        <v>8335.2</v>
      </c>
      <c r="H26" s="133">
        <f t="shared" si="13"/>
        <v>0.92</v>
      </c>
      <c r="I26" s="132">
        <f t="shared" si="14"/>
        <v>-724.7999999999993</v>
      </c>
      <c r="J26" s="57">
        <f>N26+R26+V26+AA26+AE26+AI26+AM26+AQ26</f>
        <v>281</v>
      </c>
      <c r="K26" s="54">
        <f t="shared" si="21"/>
        <v>235.2</v>
      </c>
      <c r="L26" s="58">
        <f>K26/J26</f>
        <v>0.8370106761565836</v>
      </c>
      <c r="M26" s="59">
        <f t="shared" si="22"/>
        <v>-45.80000000000001</v>
      </c>
      <c r="N26" s="122"/>
      <c r="O26" s="123"/>
      <c r="P26" s="58"/>
      <c r="Q26" s="59"/>
      <c r="R26" s="117">
        <v>210</v>
      </c>
      <c r="S26" s="123">
        <v>187</v>
      </c>
      <c r="T26" s="58">
        <f>S26/R26</f>
        <v>0.8904761904761904</v>
      </c>
      <c r="U26" s="59">
        <f t="shared" si="16"/>
        <v>-23</v>
      </c>
      <c r="V26" s="80"/>
      <c r="W26" s="81"/>
      <c r="X26" s="55"/>
      <c r="Y26" s="71"/>
      <c r="Z26" s="78" t="s">
        <v>33</v>
      </c>
      <c r="AA26" s="80">
        <v>1</v>
      </c>
      <c r="AB26" s="81">
        <v>1.6</v>
      </c>
      <c r="AC26" s="55">
        <f>AB26/AA26</f>
        <v>1.6</v>
      </c>
      <c r="AD26" s="56">
        <f>AB26-AA26</f>
        <v>0.6000000000000001</v>
      </c>
      <c r="AE26" s="80">
        <v>35</v>
      </c>
      <c r="AF26" s="81">
        <v>22.5</v>
      </c>
      <c r="AG26" s="116">
        <f>AF26/AE26</f>
        <v>0.6428571428571429</v>
      </c>
      <c r="AH26" s="56">
        <f>AF26-AE26</f>
        <v>-12.5</v>
      </c>
      <c r="AI26" s="79"/>
      <c r="AJ26" s="81"/>
      <c r="AK26" s="55"/>
      <c r="AL26" s="64"/>
      <c r="AM26" s="74">
        <v>35</v>
      </c>
      <c r="AN26" s="75">
        <v>24.1</v>
      </c>
      <c r="AO26" s="65">
        <f>AN26/AM26</f>
        <v>0.6885714285714286</v>
      </c>
      <c r="AP26" s="56">
        <f>AN26-AM26</f>
        <v>-10.899999999999999</v>
      </c>
      <c r="AQ26" s="74"/>
      <c r="AR26" s="75"/>
      <c r="AS26" s="115"/>
      <c r="AT26" s="119"/>
    </row>
    <row r="27" spans="1:48" s="11" customFormat="1" ht="17.25" customHeight="1" hidden="1">
      <c r="A27" s="82" t="s">
        <v>26</v>
      </c>
      <c r="B27" s="53">
        <f t="shared" si="17"/>
        <v>0</v>
      </c>
      <c r="C27" s="130">
        <f t="shared" si="18"/>
        <v>0</v>
      </c>
      <c r="D27" s="55" t="e">
        <f t="shared" si="19"/>
        <v>#DIV/0!</v>
      </c>
      <c r="E27" s="56">
        <f t="shared" si="20"/>
        <v>0</v>
      </c>
      <c r="F27" s="57"/>
      <c r="G27" s="54"/>
      <c r="H27" s="133" t="e">
        <f t="shared" si="13"/>
        <v>#DIV/0!</v>
      </c>
      <c r="I27" s="132">
        <f t="shared" si="14"/>
        <v>0</v>
      </c>
      <c r="J27" s="57">
        <f>N27+R27+V27+AA27+AE27+AI27+AM27+AQ27</f>
        <v>0</v>
      </c>
      <c r="K27" s="54">
        <f t="shared" si="21"/>
        <v>0</v>
      </c>
      <c r="L27" s="58" t="e">
        <f>K27/J27</f>
        <v>#DIV/0!</v>
      </c>
      <c r="M27" s="59">
        <f t="shared" si="22"/>
        <v>0</v>
      </c>
      <c r="N27" s="53"/>
      <c r="O27" s="114"/>
      <c r="P27" s="58" t="e">
        <f>O27/N27</f>
        <v>#DIV/0!</v>
      </c>
      <c r="Q27" s="59">
        <f t="shared" si="15"/>
        <v>0</v>
      </c>
      <c r="R27" s="53"/>
      <c r="S27" s="114"/>
      <c r="T27" s="58" t="e">
        <f>S27/R27</f>
        <v>#DIV/0!</v>
      </c>
      <c r="U27" s="59">
        <f t="shared" si="16"/>
        <v>0</v>
      </c>
      <c r="V27" s="57"/>
      <c r="W27" s="54"/>
      <c r="X27" s="55"/>
      <c r="Y27" s="71"/>
      <c r="Z27" s="62" t="s">
        <v>26</v>
      </c>
      <c r="AA27" s="57"/>
      <c r="AB27" s="54"/>
      <c r="AC27" s="76"/>
      <c r="AD27" s="48">
        <f>AB27-AA27</f>
        <v>0</v>
      </c>
      <c r="AE27" s="57"/>
      <c r="AF27" s="54"/>
      <c r="AG27" s="116" t="e">
        <f>AF27/AE27</f>
        <v>#DIV/0!</v>
      </c>
      <c r="AH27" s="56">
        <f>AF27-AE27</f>
        <v>0</v>
      </c>
      <c r="AI27" s="83"/>
      <c r="AJ27" s="54"/>
      <c r="AK27" s="55"/>
      <c r="AL27" s="64">
        <f>AJ27-AI27</f>
        <v>0</v>
      </c>
      <c r="AM27" s="80"/>
      <c r="AN27" s="81"/>
      <c r="AO27" s="65" t="e">
        <f>AN27/AM27</f>
        <v>#DIV/0!</v>
      </c>
      <c r="AP27" s="56">
        <f>AN27-AM27</f>
        <v>0</v>
      </c>
      <c r="AQ27" s="80"/>
      <c r="AR27" s="81"/>
      <c r="AS27" s="115" t="e">
        <f>AR27/AQ27</f>
        <v>#DIV/0!</v>
      </c>
      <c r="AT27" s="119">
        <f t="shared" si="12"/>
        <v>0</v>
      </c>
      <c r="AU27" s="5"/>
      <c r="AV27" s="10"/>
    </row>
    <row r="28" spans="1:47" s="12" customFormat="1" ht="75.75" customHeight="1">
      <c r="A28" s="72" t="s">
        <v>29</v>
      </c>
      <c r="B28" s="53">
        <f t="shared" si="17"/>
        <v>1643</v>
      </c>
      <c r="C28" s="130">
        <f t="shared" si="18"/>
        <v>4022.1</v>
      </c>
      <c r="D28" s="55">
        <f t="shared" si="19"/>
        <v>2.448021911138162</v>
      </c>
      <c r="E28" s="56">
        <f t="shared" si="20"/>
        <v>2379.1</v>
      </c>
      <c r="F28" s="68">
        <v>345</v>
      </c>
      <c r="G28" s="69">
        <v>334.5</v>
      </c>
      <c r="H28" s="133">
        <f t="shared" si="13"/>
        <v>0.9695652173913043</v>
      </c>
      <c r="I28" s="132">
        <f t="shared" si="14"/>
        <v>-10.5</v>
      </c>
      <c r="J28" s="57">
        <f>N28+R28+V28+AA28+AE28+AI28+AM28+AQ28</f>
        <v>1298</v>
      </c>
      <c r="K28" s="54">
        <f t="shared" si="21"/>
        <v>3687.6</v>
      </c>
      <c r="L28" s="58">
        <f>K28/J28</f>
        <v>2.840986132511556</v>
      </c>
      <c r="M28" s="59">
        <f t="shared" si="22"/>
        <v>2389.6</v>
      </c>
      <c r="N28" s="117">
        <v>653</v>
      </c>
      <c r="O28" s="84">
        <v>653.4</v>
      </c>
      <c r="P28" s="58">
        <f>O28/N28</f>
        <v>1.0006125574272589</v>
      </c>
      <c r="Q28" s="59">
        <f t="shared" si="15"/>
        <v>0.39999999999997726</v>
      </c>
      <c r="R28" s="117">
        <v>30</v>
      </c>
      <c r="S28" s="118">
        <v>7.6</v>
      </c>
      <c r="T28" s="58">
        <f>S28/R28</f>
        <v>0.2533333333333333</v>
      </c>
      <c r="U28" s="59">
        <f t="shared" si="16"/>
        <v>-22.4</v>
      </c>
      <c r="V28" s="68"/>
      <c r="W28" s="84"/>
      <c r="X28" s="55"/>
      <c r="Y28" s="71"/>
      <c r="Z28" s="73" t="s">
        <v>29</v>
      </c>
      <c r="AA28" s="68"/>
      <c r="AB28" s="84"/>
      <c r="AC28" s="76"/>
      <c r="AD28" s="48"/>
      <c r="AE28" s="85">
        <v>215</v>
      </c>
      <c r="AF28" s="84">
        <v>1503</v>
      </c>
      <c r="AG28" s="116">
        <f>AF28/AE28</f>
        <v>6.9906976744186045</v>
      </c>
      <c r="AH28" s="56">
        <f>AF28-AE28</f>
        <v>1288</v>
      </c>
      <c r="AI28" s="86"/>
      <c r="AJ28" s="84">
        <v>1023.6</v>
      </c>
      <c r="AK28" s="55"/>
      <c r="AL28" s="64">
        <f>AJ28-AI28</f>
        <v>1023.6</v>
      </c>
      <c r="AM28" s="85"/>
      <c r="AN28" s="84"/>
      <c r="AO28" s="65"/>
      <c r="AP28" s="56"/>
      <c r="AQ28" s="85">
        <v>400</v>
      </c>
      <c r="AR28" s="84">
        <v>500</v>
      </c>
      <c r="AS28" s="115">
        <f>AR28/AQ28</f>
        <v>1.25</v>
      </c>
      <c r="AT28" s="119">
        <f t="shared" si="12"/>
        <v>100</v>
      </c>
      <c r="AU28" s="17"/>
    </row>
    <row r="29" spans="1:46" ht="38.25" customHeight="1">
      <c r="A29" s="52" t="s">
        <v>34</v>
      </c>
      <c r="B29" s="53">
        <f t="shared" si="17"/>
        <v>222.7</v>
      </c>
      <c r="C29" s="130">
        <f t="shared" si="18"/>
        <v>276</v>
      </c>
      <c r="D29" s="55">
        <f t="shared" si="19"/>
        <v>1.2393354288280198</v>
      </c>
      <c r="E29" s="56">
        <f t="shared" si="20"/>
        <v>53.30000000000001</v>
      </c>
      <c r="F29" s="57">
        <v>215</v>
      </c>
      <c r="G29" s="54">
        <v>268.3</v>
      </c>
      <c r="H29" s="133">
        <f t="shared" si="13"/>
        <v>1.2479069767441862</v>
      </c>
      <c r="I29" s="132">
        <f t="shared" si="14"/>
        <v>53.30000000000001</v>
      </c>
      <c r="J29" s="57">
        <f>N29+R29+V29+AA29+AE29+AI29+AM29+AQ29</f>
        <v>7.7</v>
      </c>
      <c r="K29" s="54">
        <f t="shared" si="21"/>
        <v>7.7</v>
      </c>
      <c r="L29" s="58"/>
      <c r="M29" s="59"/>
      <c r="N29" s="53">
        <v>7.7</v>
      </c>
      <c r="O29" s="114">
        <v>7.7</v>
      </c>
      <c r="P29" s="42"/>
      <c r="Q29" s="59">
        <f t="shared" si="15"/>
        <v>0</v>
      </c>
      <c r="R29" s="53"/>
      <c r="S29" s="114"/>
      <c r="T29" s="58"/>
      <c r="U29" s="59"/>
      <c r="V29" s="57"/>
      <c r="W29" s="54"/>
      <c r="X29" s="55"/>
      <c r="Y29" s="71"/>
      <c r="Z29" s="87" t="s">
        <v>34</v>
      </c>
      <c r="AA29" s="57"/>
      <c r="AB29" s="54"/>
      <c r="AC29" s="55"/>
      <c r="AD29" s="48"/>
      <c r="AE29" s="57"/>
      <c r="AF29" s="54"/>
      <c r="AG29" s="116"/>
      <c r="AH29" s="56"/>
      <c r="AI29" s="63"/>
      <c r="AJ29" s="54"/>
      <c r="AK29" s="55"/>
      <c r="AL29" s="64"/>
      <c r="AM29" s="57"/>
      <c r="AN29" s="54"/>
      <c r="AO29" s="65"/>
      <c r="AP29" s="56"/>
      <c r="AQ29" s="57"/>
      <c r="AR29" s="54"/>
      <c r="AS29" s="115"/>
      <c r="AT29" s="119"/>
    </row>
    <row r="30" spans="1:46" ht="30.75" customHeight="1">
      <c r="A30" s="88" t="s">
        <v>35</v>
      </c>
      <c r="B30" s="53">
        <f t="shared" si="17"/>
        <v>2270.2</v>
      </c>
      <c r="C30" s="130">
        <f t="shared" si="18"/>
        <v>3501.3</v>
      </c>
      <c r="D30" s="116">
        <f t="shared" si="19"/>
        <v>1.542287023169765</v>
      </c>
      <c r="E30" s="56">
        <f t="shared" si="20"/>
        <v>1231.1000000000004</v>
      </c>
      <c r="F30" s="57">
        <v>1500</v>
      </c>
      <c r="G30" s="69">
        <v>1820.6</v>
      </c>
      <c r="H30" s="133">
        <f t="shared" si="13"/>
        <v>1.2137333333333333</v>
      </c>
      <c r="I30" s="132">
        <f t="shared" si="14"/>
        <v>320.5999999999999</v>
      </c>
      <c r="J30" s="57">
        <f>N30+R30+V30+AA30+AE30+AI30+AM30+AQ30</f>
        <v>770.2</v>
      </c>
      <c r="K30" s="54">
        <f t="shared" si="21"/>
        <v>1680.7000000000003</v>
      </c>
      <c r="L30" s="58">
        <f>K30/J30</f>
        <v>2.1821604777979746</v>
      </c>
      <c r="M30" s="59">
        <f t="shared" si="22"/>
        <v>910.5000000000002</v>
      </c>
      <c r="N30" s="117">
        <v>62.5</v>
      </c>
      <c r="O30" s="118">
        <v>62.6</v>
      </c>
      <c r="P30" s="42"/>
      <c r="Q30" s="59">
        <f t="shared" si="15"/>
        <v>0.10000000000000142</v>
      </c>
      <c r="R30" s="117"/>
      <c r="S30" s="118">
        <v>451</v>
      </c>
      <c r="T30" s="58"/>
      <c r="U30" s="59">
        <f t="shared" si="16"/>
        <v>451</v>
      </c>
      <c r="V30" s="68">
        <v>529.7</v>
      </c>
      <c r="W30" s="69">
        <v>659.7</v>
      </c>
      <c r="X30" s="70"/>
      <c r="Y30" s="71"/>
      <c r="Z30" s="89" t="s">
        <v>35</v>
      </c>
      <c r="AA30" s="68"/>
      <c r="AB30" s="69"/>
      <c r="AC30" s="70"/>
      <c r="AD30" s="48"/>
      <c r="AE30" s="68">
        <v>85</v>
      </c>
      <c r="AF30" s="69">
        <v>175.3</v>
      </c>
      <c r="AG30" s="116">
        <f>AF30/AE30</f>
        <v>2.0623529411764707</v>
      </c>
      <c r="AH30" s="56">
        <f>AF30-AE30</f>
        <v>90.30000000000001</v>
      </c>
      <c r="AI30" s="77">
        <v>50</v>
      </c>
      <c r="AJ30" s="69">
        <v>36</v>
      </c>
      <c r="AK30" s="55">
        <f>AJ30/AI30</f>
        <v>0.72</v>
      </c>
      <c r="AL30" s="64">
        <f>AJ30-AI30</f>
        <v>-14</v>
      </c>
      <c r="AM30" s="68">
        <v>20</v>
      </c>
      <c r="AN30" s="69">
        <v>169.9</v>
      </c>
      <c r="AO30" s="65">
        <f>AN30/AM30</f>
        <v>8.495000000000001</v>
      </c>
      <c r="AP30" s="56">
        <f>AN30-AM30</f>
        <v>149.9</v>
      </c>
      <c r="AQ30" s="68">
        <v>23</v>
      </c>
      <c r="AR30" s="69">
        <v>126.2</v>
      </c>
      <c r="AS30" s="115">
        <f>AR30/AQ30</f>
        <v>5.48695652173913</v>
      </c>
      <c r="AT30" s="119">
        <f t="shared" si="12"/>
        <v>103.2</v>
      </c>
    </row>
    <row r="31" spans="1:46" s="8" customFormat="1" ht="24" customHeight="1" thickBot="1">
      <c r="A31" s="90" t="s">
        <v>27</v>
      </c>
      <c r="B31" s="134">
        <f>B22+B11</f>
        <v>72325.3</v>
      </c>
      <c r="C31" s="135">
        <f>C22+C11</f>
        <v>77662.90000000001</v>
      </c>
      <c r="D31" s="136">
        <f>C31/B31</f>
        <v>1.0737999012793586</v>
      </c>
      <c r="E31" s="137">
        <f>C31-B31</f>
        <v>5337.600000000006</v>
      </c>
      <c r="F31" s="134">
        <f>F22+F11</f>
        <v>45176.5</v>
      </c>
      <c r="G31" s="138">
        <f>G22+G11</f>
        <v>46458.899999999994</v>
      </c>
      <c r="H31" s="136">
        <f>G31/F31</f>
        <v>1.0283864398525782</v>
      </c>
      <c r="I31" s="139">
        <f>G31-F31</f>
        <v>1282.3999999999942</v>
      </c>
      <c r="J31" s="134">
        <f>J22+J11</f>
        <v>27148.8</v>
      </c>
      <c r="K31" s="138">
        <f>K22+K11</f>
        <v>31204</v>
      </c>
      <c r="L31" s="136">
        <f>K31/J31</f>
        <v>1.1493694012258369</v>
      </c>
      <c r="M31" s="139">
        <f>K31-J31</f>
        <v>4055.2000000000007</v>
      </c>
      <c r="N31" s="134">
        <f>N22+N11</f>
        <v>6752.5</v>
      </c>
      <c r="O31" s="138">
        <f>O22+O11</f>
        <v>7009.500000000001</v>
      </c>
      <c r="P31" s="140">
        <f>O31/N31</f>
        <v>1.0380599777860053</v>
      </c>
      <c r="Q31" s="139">
        <f>O31-N31</f>
        <v>257.0000000000009</v>
      </c>
      <c r="R31" s="134">
        <f>R22+R11</f>
        <v>4550</v>
      </c>
      <c r="S31" s="138">
        <f>S22+S11</f>
        <v>5151.2</v>
      </c>
      <c r="T31" s="136">
        <f>S31/R31</f>
        <v>1.1321318681318682</v>
      </c>
      <c r="U31" s="139">
        <f>S31-R31</f>
        <v>601.1999999999998</v>
      </c>
      <c r="V31" s="134">
        <f>V22+V11</f>
        <v>2181.6000000000004</v>
      </c>
      <c r="W31" s="138">
        <f>W22+W11</f>
        <v>2157.3</v>
      </c>
      <c r="X31" s="136">
        <f>W31/V31</f>
        <v>0.9888613861386137</v>
      </c>
      <c r="Y31" s="139">
        <f>W31-V31</f>
        <v>-24.300000000000182</v>
      </c>
      <c r="Z31" s="141" t="s">
        <v>27</v>
      </c>
      <c r="AA31" s="134">
        <f>AA22+AA11</f>
        <v>887.9</v>
      </c>
      <c r="AB31" s="138">
        <f>AB22+AB11</f>
        <v>1038.1999999999998</v>
      </c>
      <c r="AC31" s="140">
        <f>AB31/AA31</f>
        <v>1.1692758193490256</v>
      </c>
      <c r="AD31" s="139">
        <f>AB31-AA31</f>
        <v>150.29999999999984</v>
      </c>
      <c r="AE31" s="134">
        <f>AE22+AE11</f>
        <v>4550.5</v>
      </c>
      <c r="AF31" s="138">
        <f>AF22+AF11</f>
        <v>5587</v>
      </c>
      <c r="AG31" s="140">
        <f>AF31/AE31</f>
        <v>1.227777167344248</v>
      </c>
      <c r="AH31" s="139">
        <f>AF31-AE31</f>
        <v>1036.5</v>
      </c>
      <c r="AI31" s="142">
        <f>AI22+AI11</f>
        <v>674.7</v>
      </c>
      <c r="AJ31" s="138">
        <f>AJ22+AJ11</f>
        <v>1789.9</v>
      </c>
      <c r="AK31" s="143">
        <f>AJ31/AI31</f>
        <v>2.652882762709352</v>
      </c>
      <c r="AL31" s="144">
        <f>AJ31-AI31</f>
        <v>1115.2</v>
      </c>
      <c r="AM31" s="134">
        <f>AM22+AM11</f>
        <v>5182.5</v>
      </c>
      <c r="AN31" s="138">
        <f>AN22+AN11</f>
        <v>5191.5</v>
      </c>
      <c r="AO31" s="145">
        <f>AN31/AM31</f>
        <v>1.0017366136034733</v>
      </c>
      <c r="AP31" s="139">
        <f>AN31-AM31</f>
        <v>9</v>
      </c>
      <c r="AQ31" s="134">
        <f>AQ22+AQ11</f>
        <v>2369.1</v>
      </c>
      <c r="AR31" s="138">
        <f>AR22+AR11</f>
        <v>3279.4</v>
      </c>
      <c r="AS31" s="145">
        <f>AR31/AQ31</f>
        <v>1.38423874044996</v>
      </c>
      <c r="AT31" s="91">
        <f>AR31-AQ31</f>
        <v>910.3000000000002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25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61"/>
      <c r="W33" s="161"/>
      <c r="X33" s="161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Q1:AS1"/>
    <mergeCell ref="A3:AS3"/>
    <mergeCell ref="A4:AS4"/>
    <mergeCell ref="A5:AS5"/>
    <mergeCell ref="W7:X7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R7:AS7"/>
    <mergeCell ref="AE9:AH9"/>
    <mergeCell ref="AI9:AL9"/>
    <mergeCell ref="AM9:AP9"/>
    <mergeCell ref="J9:M9"/>
    <mergeCell ref="AA9:AD9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2017-08-15T11:34:17Z</cp:lastPrinted>
  <dcterms:created xsi:type="dcterms:W3CDTF">2008-03-31T04:46:11Z</dcterms:created>
  <dcterms:modified xsi:type="dcterms:W3CDTF">2017-09-05T06:56:40Z</dcterms:modified>
  <cp:category/>
  <cp:version/>
  <cp:contentType/>
  <cp:contentStatus/>
</cp:coreProperties>
</file>