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965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<sst xmlns="http://schemas.openxmlformats.org/spreadsheetml/2006/main" count="106" uniqueCount="47">
  <si>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</si>
  <si>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</si>
  <si>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</si>
  <si>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</si>
  <si>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</si>
  <si>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</si>
  <si>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</si>
  <si>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</si>
  <si>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</si>
  <si>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</si>
  <si>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</si>
  <si>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</si>
  <si>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</si>
  <si>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</si>
  <si>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</si>
  <si>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</si>
  <si>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</si>
  <si>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</si>
  <si>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</si>
  <si>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</si>
  <si>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</si>
  <si>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</si>
  <si>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</si>
  <si>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</si>
  <si>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</si>
  <si>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</si>
  <si>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</si>
  <si>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</si>
  <si>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</si>
  <si>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</si>
  <si>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</si>
  <si>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</si>
  <si>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</si>
  <si>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</si>
  <si>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</si>
  <si>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</si>
  <si>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</si>
  <si>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налог на имущество физических лиц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</si>
  <si>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</si>
  <si>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</si>
  <si>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</si>
  <si>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</si>
  <si>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>акцизы на нефтепродукты</t>
  </si>
  <si>
    <t xml:space="preserve">налог,взимаемый в связи с применением упрощенной  системы налогобложения </t>
  </si>
  <si>
    <t>за  январь-октябрь  2017 года</t>
  </si>
  <si>
    <t>Бюджет на       январь-октябрь     2017 года</t>
  </si>
  <si>
    <t>Факт      за      январь-октябрь             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</si>
</sst>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left" wrapText="1"/>
    </xf>
    <xf numFmtId="164" fontId="10" fillId="0" borderId="18" xfId="0" applyNumberFormat="1" applyFont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 wrapText="1"/>
    </xf>
    <xf numFmtId="164" fontId="10" fillId="0" borderId="20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wrapText="1"/>
    </xf>
    <xf numFmtId="164" fontId="9" fillId="0" borderId="18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left" wrapText="1"/>
    </xf>
    <xf numFmtId="49" fontId="9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vertical="top" wrapText="1"/>
    </xf>
    <xf numFmtId="164" fontId="9" fillId="0" borderId="33" xfId="0" applyNumberFormat="1" applyFont="1" applyFill="1" applyBorder="1" applyAlignment="1">
      <alignment horizontal="center" vertical="center"/>
    </xf>
    <xf numFmtId="164" fontId="9" fillId="33" borderId="21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164" fontId="9" fillId="33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left" vertical="center" wrapText="1"/>
    </xf>
    <xf numFmtId="49" fontId="9" fillId="33" borderId="26" xfId="0" applyNumberFormat="1" applyFont="1" applyFill="1" applyBorder="1" applyAlignment="1">
      <alignment horizontal="left" vertical="center" wrapText="1"/>
    </xf>
    <xf numFmtId="49" fontId="10" fillId="0" borderId="34" xfId="0" applyNumberFormat="1" applyFont="1" applyBorder="1" applyAlignment="1">
      <alignment wrapText="1"/>
    </xf>
    <xf numFmtId="164" fontId="10" fillId="33" borderId="3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36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36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5" fontId="13" fillId="0" borderId="12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4" fontId="10" fillId="35" borderId="39" xfId="0" applyNumberFormat="1" applyFont="1" applyFill="1" applyBorder="1" applyAlignment="1">
      <alignment horizontal="center" vertical="center"/>
    </xf>
    <xf numFmtId="164" fontId="11" fillId="35" borderId="40" xfId="0" applyNumberFormat="1" applyFont="1" applyFill="1" applyBorder="1" applyAlignment="1">
      <alignment horizontal="center" vertical="center"/>
    </xf>
    <xf numFmtId="165" fontId="11" fillId="35" borderId="40" xfId="0" applyNumberFormat="1" applyFont="1" applyFill="1" applyBorder="1" applyAlignment="1">
      <alignment horizontal="center" vertical="center"/>
    </xf>
    <xf numFmtId="164" fontId="11" fillId="35" borderId="35" xfId="0" applyNumberFormat="1" applyFont="1" applyFill="1" applyBorder="1" applyAlignment="1">
      <alignment horizontal="center" vertical="center"/>
    </xf>
    <xf numFmtId="164" fontId="10" fillId="35" borderId="40" xfId="0" applyNumberFormat="1" applyFont="1" applyFill="1" applyBorder="1" applyAlignment="1">
      <alignment horizontal="center" vertical="center"/>
    </xf>
    <xf numFmtId="164" fontId="10" fillId="35" borderId="35" xfId="0" applyNumberFormat="1" applyFont="1" applyFill="1" applyBorder="1" applyAlignment="1">
      <alignment horizontal="center" vertical="center"/>
    </xf>
    <xf numFmtId="165" fontId="10" fillId="35" borderId="40" xfId="0" applyNumberFormat="1" applyFont="1" applyFill="1" applyBorder="1" applyAlignment="1">
      <alignment horizontal="center" vertical="center"/>
    </xf>
    <xf numFmtId="49" fontId="10" fillId="35" borderId="41" xfId="0" applyNumberFormat="1" applyFont="1" applyFill="1" applyBorder="1" applyAlignment="1">
      <alignment horizontal="center" vertical="center" wrapText="1"/>
    </xf>
    <xf numFmtId="164" fontId="10" fillId="35" borderId="30" xfId="0" applyNumberFormat="1" applyFont="1" applyFill="1" applyBorder="1" applyAlignment="1">
      <alignment horizontal="center" vertical="center"/>
    </xf>
    <xf numFmtId="165" fontId="10" fillId="35" borderId="28" xfId="0" applyNumberFormat="1" applyFont="1" applyFill="1" applyBorder="1" applyAlignment="1">
      <alignment horizontal="center" vertical="center"/>
    </xf>
    <xf numFmtId="164" fontId="10" fillId="35" borderId="34" xfId="0" applyNumberFormat="1" applyFont="1" applyFill="1" applyBorder="1" applyAlignment="1">
      <alignment horizontal="center" vertical="center"/>
    </xf>
    <xf numFmtId="165" fontId="10" fillId="36" borderId="40" xfId="0" applyNumberFormat="1" applyFont="1" applyFill="1" applyBorder="1" applyAlignment="1">
      <alignment horizontal="center" vertical="center"/>
    </xf>
    <xf numFmtId="164" fontId="10" fillId="35" borderId="18" xfId="0" applyNumberFormat="1" applyFont="1" applyFill="1" applyBorder="1" applyAlignment="1">
      <alignment horizontal="center" vertical="center"/>
    </xf>
    <xf numFmtId="165" fontId="12" fillId="34" borderId="36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3" fillId="35" borderId="35" xfId="0" applyNumberFormat="1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top" wrapText="1"/>
    </xf>
    <xf numFmtId="0" fontId="10" fillId="33" borderId="43" xfId="0" applyFont="1" applyFill="1" applyBorder="1" applyAlignment="1">
      <alignment horizontal="center" vertical="top" wrapText="1"/>
    </xf>
    <xf numFmtId="0" fontId="10" fillId="33" borderId="4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0" borderId="45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33" borderId="54" xfId="0" applyFont="1" applyFill="1" applyBorder="1" applyAlignment="1">
      <alignment horizontal="center" vertical="top" wrapText="1"/>
    </xf>
    <xf numFmtId="0" fontId="10" fillId="33" borderId="55" xfId="0" applyFont="1" applyFill="1" applyBorder="1" applyAlignment="1">
      <alignment horizontal="center" vertical="top" wrapText="1"/>
    </xf>
    <xf numFmtId="0" fontId="10" fillId="33" borderId="42" xfId="0" applyFont="1" applyFill="1" applyBorder="1" applyAlignment="1">
      <alignment vertical="top" wrapText="1"/>
    </xf>
    <xf numFmtId="0" fontId="10" fillId="33" borderId="43" xfId="0" applyFont="1" applyFill="1" applyBorder="1" applyAlignment="1">
      <alignment vertical="top" wrapText="1"/>
    </xf>
    <xf numFmtId="0" fontId="10" fillId="33" borderId="44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10" fillId="0" borderId="57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top" wrapText="1"/>
    </xf>
    <xf numFmtId="0" fontId="10" fillId="33" borderId="60" xfId="0" applyFont="1" applyFill="1" applyBorder="1" applyAlignment="1">
      <alignment horizontal="center" vertical="top" wrapText="1"/>
    </xf>
    <xf numFmtId="0" fontId="10" fillId="33" borderId="6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A1">
      <pane xSplit="1" topLeftCell="J1" activePane="topRight" state="frozen"/>
      <selection pane="topLeft" activeCell="A1" sqref="A1"/>
      <selection pane="topRight" activeCell="W7" sqref="W7:X7"/>
    </sheetView>
  </sheetViews>
  <sheetFormatPr defaultColWidth="9.140625" defaultRowHeight="12.75"/>
  <cols>
    <col min="1" max="1" width="36.7109375" style="1" customWidth="1"/>
    <col min="2" max="2" width="12.140625" style="1" customWidth="1"/>
    <col min="3" max="3" width="10.57421875" style="23" customWidth="1"/>
    <col min="4" max="4" width="10.00390625" style="1" customWidth="1"/>
    <col min="5" max="5" width="10.421875" style="2" customWidth="1"/>
    <col min="6" max="6" width="10.8515625" style="1" customWidth="1"/>
    <col min="7" max="7" width="11.28125" style="23" customWidth="1"/>
    <col min="8" max="8" width="12.28125" style="1" customWidth="1"/>
    <col min="9" max="9" width="10.7109375" style="2" customWidth="1"/>
    <col min="10" max="10" width="10.7109375" style="1" customWidth="1"/>
    <col min="11" max="11" width="9.8515625" style="23" customWidth="1"/>
    <col min="12" max="12" width="9.28125" style="1" customWidth="1"/>
    <col min="13" max="13" width="9.28125" style="2" customWidth="1"/>
    <col min="14" max="14" width="10.57421875" style="1" customWidth="1"/>
    <col min="15" max="15" width="8.57421875" style="1" customWidth="1"/>
    <col min="16" max="16" width="10.8515625" style="1" customWidth="1"/>
    <col min="17" max="17" width="8.28125" style="2" customWidth="1"/>
    <col min="18" max="18" width="10.00390625" style="1" customWidth="1"/>
    <col min="19" max="19" width="9.8515625" style="1" customWidth="1"/>
    <col min="20" max="20" width="10.00390625" style="1" customWidth="1"/>
    <col min="21" max="21" width="8.8515625" style="1" customWidth="1"/>
    <col min="22" max="22" width="10.140625" style="1" customWidth="1"/>
    <col min="23" max="23" width="8.421875" style="1" customWidth="1"/>
    <col min="24" max="24" width="9.8515625" style="1" customWidth="1"/>
    <col min="25" max="25" width="8.14062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9.710937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1.71093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42187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70" t="s">
        <v>0</v>
      </c>
      <c r="AR1" s="170"/>
      <c r="AS1" s="170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71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9"/>
    </row>
    <row r="4" spans="1:46" ht="39.75" customHeight="1">
      <c r="A4" s="164" t="s">
        <v>32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8"/>
    </row>
    <row r="5" spans="1:46" ht="17.25" customHeight="1">
      <c r="A5" s="172" t="s">
        <v>44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8"/>
    </row>
    <row r="6" spans="1:46" ht="17.25" customHeight="1">
      <c r="A6" s="93"/>
      <c r="B6" s="93"/>
      <c r="C6" s="94"/>
      <c r="D6" s="95"/>
      <c r="E6" s="96"/>
      <c r="F6" s="97"/>
      <c r="G6" s="98"/>
      <c r="H6" s="95"/>
      <c r="I6" s="96"/>
      <c r="J6" s="95"/>
      <c r="K6" s="99"/>
      <c r="L6" s="95"/>
      <c r="M6" s="96"/>
      <c r="N6" s="95"/>
      <c r="O6" s="95"/>
      <c r="P6" s="95"/>
      <c r="Q6" s="96"/>
      <c r="R6" s="95"/>
      <c r="S6" s="97"/>
      <c r="T6" s="97"/>
      <c r="U6" s="97"/>
      <c r="V6" s="100" t="s">
        <v>31</v>
      </c>
      <c r="W6" s="100"/>
      <c r="X6" s="100"/>
      <c r="Y6" s="100"/>
      <c r="Z6" s="100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101"/>
      <c r="AM6" s="97"/>
      <c r="AN6" s="97"/>
      <c r="AO6" s="95"/>
      <c r="AP6" s="95"/>
      <c r="AQ6" s="97"/>
      <c r="AR6" s="97"/>
      <c r="AS6" s="97"/>
      <c r="AT6" s="20"/>
    </row>
    <row r="7" spans="1:46" ht="17.25" customHeight="1" thickBot="1">
      <c r="A7" s="93"/>
      <c r="B7" s="93"/>
      <c r="C7" s="94"/>
      <c r="D7" s="92"/>
      <c r="E7" s="102"/>
      <c r="F7" s="92"/>
      <c r="G7" s="103"/>
      <c r="H7" s="104"/>
      <c r="I7" s="105"/>
      <c r="J7" s="104"/>
      <c r="K7" s="99"/>
      <c r="L7" s="95"/>
      <c r="M7" s="96"/>
      <c r="N7" s="95"/>
      <c r="O7" s="95"/>
      <c r="P7" s="95"/>
      <c r="Q7" s="105"/>
      <c r="R7" s="95"/>
      <c r="S7" s="95"/>
      <c r="T7" s="95"/>
      <c r="U7" s="104"/>
      <c r="V7" s="95"/>
      <c r="W7" s="174"/>
      <c r="X7" s="174"/>
      <c r="Y7" s="95"/>
      <c r="Z7" s="104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6"/>
      <c r="AM7" s="95"/>
      <c r="AN7" s="95"/>
      <c r="AO7" s="95"/>
      <c r="AP7" s="95"/>
      <c r="AQ7" s="95"/>
      <c r="AR7" s="164" t="s">
        <v>2</v>
      </c>
      <c r="AS7" s="164"/>
      <c r="AT7" s="18"/>
    </row>
    <row r="8" spans="1:46" ht="15.75" customHeight="1" thickBot="1">
      <c r="A8" s="175" t="s">
        <v>39</v>
      </c>
      <c r="B8" s="153" t="s">
        <v>3</v>
      </c>
      <c r="C8" s="154"/>
      <c r="D8" s="154"/>
      <c r="E8" s="155"/>
      <c r="F8" s="159" t="s">
        <v>4</v>
      </c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1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</row>
    <row r="9" spans="1:46" ht="37.5" customHeight="1" thickBot="1">
      <c r="A9" s="176"/>
      <c r="B9" s="156"/>
      <c r="C9" s="157"/>
      <c r="D9" s="157"/>
      <c r="E9" s="158"/>
      <c r="F9" s="149" t="s">
        <v>40</v>
      </c>
      <c r="G9" s="150"/>
      <c r="H9" s="150"/>
      <c r="I9" s="151"/>
      <c r="J9" s="167" t="s">
        <v>28</v>
      </c>
      <c r="K9" s="168"/>
      <c r="L9" s="168"/>
      <c r="M9" s="169"/>
      <c r="N9" s="149" t="s">
        <v>5</v>
      </c>
      <c r="O9" s="150"/>
      <c r="P9" s="150"/>
      <c r="Q9" s="151"/>
      <c r="R9" s="149" t="s">
        <v>6</v>
      </c>
      <c r="S9" s="150"/>
      <c r="T9" s="150"/>
      <c r="U9" s="151"/>
      <c r="V9" s="149" t="s">
        <v>7</v>
      </c>
      <c r="W9" s="150"/>
      <c r="X9" s="150"/>
      <c r="Y9" s="151"/>
      <c r="Z9" s="162" t="s">
        <v>39</v>
      </c>
      <c r="AA9" s="149" t="s">
        <v>8</v>
      </c>
      <c r="AB9" s="150"/>
      <c r="AC9" s="150"/>
      <c r="AD9" s="151"/>
      <c r="AE9" s="149" t="s">
        <v>9</v>
      </c>
      <c r="AF9" s="150"/>
      <c r="AG9" s="150"/>
      <c r="AH9" s="151"/>
      <c r="AI9" s="165" t="s">
        <v>10</v>
      </c>
      <c r="AJ9" s="150"/>
      <c r="AK9" s="150"/>
      <c r="AL9" s="166"/>
      <c r="AM9" s="149" t="s">
        <v>11</v>
      </c>
      <c r="AN9" s="150"/>
      <c r="AO9" s="150"/>
      <c r="AP9" s="151"/>
      <c r="AQ9" s="177" t="s">
        <v>12</v>
      </c>
      <c r="AR9" s="178"/>
      <c r="AS9" s="178"/>
      <c r="AT9" s="179"/>
    </row>
    <row r="10" spans="1:47" s="9" customFormat="1" ht="113.25" customHeight="1" thickBot="1">
      <c r="A10" s="176"/>
      <c r="B10" s="35" t="s">
        <v>45</v>
      </c>
      <c r="C10" s="36" t="s">
        <v>46</v>
      </c>
      <c r="D10" s="37" t="s">
        <v>13</v>
      </c>
      <c r="E10" s="38" t="s">
        <v>14</v>
      </c>
      <c r="F10" s="35" t="s">
        <v>45</v>
      </c>
      <c r="G10" s="36" t="s">
        <v>46</v>
      </c>
      <c r="H10" s="37" t="s">
        <v>13</v>
      </c>
      <c r="I10" s="38" t="s">
        <v>14</v>
      </c>
      <c r="J10" s="35" t="s">
        <v>45</v>
      </c>
      <c r="K10" s="36" t="s">
        <v>46</v>
      </c>
      <c r="L10" s="37" t="s">
        <v>13</v>
      </c>
      <c r="M10" s="38" t="s">
        <v>14</v>
      </c>
      <c r="N10" s="35" t="s">
        <v>45</v>
      </c>
      <c r="O10" s="36" t="s">
        <v>46</v>
      </c>
      <c r="P10" s="37" t="s">
        <v>13</v>
      </c>
      <c r="Q10" s="38" t="s">
        <v>14</v>
      </c>
      <c r="R10" s="35" t="s">
        <v>45</v>
      </c>
      <c r="S10" s="36" t="s">
        <v>46</v>
      </c>
      <c r="T10" s="37" t="s">
        <v>13</v>
      </c>
      <c r="U10" s="38" t="s">
        <v>14</v>
      </c>
      <c r="V10" s="35" t="s">
        <v>45</v>
      </c>
      <c r="W10" s="36" t="s">
        <v>46</v>
      </c>
      <c r="X10" s="37" t="s">
        <v>13</v>
      </c>
      <c r="Y10" s="38" t="s">
        <v>14</v>
      </c>
      <c r="Z10" s="163"/>
      <c r="AA10" s="35" t="s">
        <v>45</v>
      </c>
      <c r="AB10" s="36" t="s">
        <v>46</v>
      </c>
      <c r="AC10" s="37" t="s">
        <v>13</v>
      </c>
      <c r="AD10" s="38" t="s">
        <v>14</v>
      </c>
      <c r="AE10" s="35" t="s">
        <v>45</v>
      </c>
      <c r="AF10" s="36" t="s">
        <v>46</v>
      </c>
      <c r="AG10" s="37" t="s">
        <v>13</v>
      </c>
      <c r="AH10" s="38" t="s">
        <v>14</v>
      </c>
      <c r="AI10" s="35" t="s">
        <v>45</v>
      </c>
      <c r="AJ10" s="36" t="s">
        <v>46</v>
      </c>
      <c r="AK10" s="37" t="s">
        <v>13</v>
      </c>
      <c r="AL10" s="38" t="s">
        <v>14</v>
      </c>
      <c r="AM10" s="35" t="s">
        <v>45</v>
      </c>
      <c r="AN10" s="36" t="s">
        <v>46</v>
      </c>
      <c r="AO10" s="37" t="s">
        <v>13</v>
      </c>
      <c r="AP10" s="38" t="s">
        <v>14</v>
      </c>
      <c r="AQ10" s="35" t="s">
        <v>45</v>
      </c>
      <c r="AR10" s="36" t="s">
        <v>46</v>
      </c>
      <c r="AS10" s="37" t="s">
        <v>13</v>
      </c>
      <c r="AT10" s="38" t="s">
        <v>14</v>
      </c>
      <c r="AU10" s="34"/>
    </row>
    <row r="11" spans="1:46" s="8" customFormat="1" ht="23.25" customHeight="1">
      <c r="A11" s="39" t="s">
        <v>15</v>
      </c>
      <c r="B11" s="40">
        <f>B12+B13+B14+B15+B16+B17+B18+B19+B20+B21</f>
        <v>81528.90000000001</v>
      </c>
      <c r="C11" s="41">
        <f>C12+C13+C14+C15+C16+C17+C18+C19+C20+C21</f>
        <v>87479.79999999999</v>
      </c>
      <c r="D11" s="42">
        <f>C11/B11</f>
        <v>1.0729912951113039</v>
      </c>
      <c r="E11" s="43">
        <f>C11-B11</f>
        <v>5950.89999999998</v>
      </c>
      <c r="F11" s="40">
        <f>F12+F13+F14+F15+F16+F17+F18+F19+F20+F21</f>
        <v>46220.9</v>
      </c>
      <c r="G11" s="44">
        <f>G12+G13+G14+G15+G16+G17+G18+G19+G20+G21</f>
        <v>47103.299999999996</v>
      </c>
      <c r="H11" s="106">
        <f>G11/F11</f>
        <v>1.0190909307261433</v>
      </c>
      <c r="I11" s="43">
        <f>G11-F11</f>
        <v>882.3999999999942</v>
      </c>
      <c r="J11" s="40">
        <f>N11+R11+V11+AA11+AE11+AI11+AM11+AQ11</f>
        <v>35308</v>
      </c>
      <c r="K11" s="44">
        <f>O11+S11+W11+AB11+AF11+AJ11+AN11+AR11</f>
        <v>40376.5</v>
      </c>
      <c r="L11" s="106">
        <f>K11/J11</f>
        <v>1.1435510365922736</v>
      </c>
      <c r="M11" s="43">
        <f>K11-J11</f>
        <v>5068.5</v>
      </c>
      <c r="N11" s="40">
        <f>N12+N13+N14+N15+N16+N17+N18+N19+N20+N21</f>
        <v>7689.3</v>
      </c>
      <c r="O11" s="109">
        <f>O12+O15+O16+O18+O19+O20+O21+O13</f>
        <v>9243.6</v>
      </c>
      <c r="P11" s="110">
        <f>O11/N11</f>
        <v>1.202138035972065</v>
      </c>
      <c r="Q11" s="111">
        <f>O11-N11</f>
        <v>1554.3000000000002</v>
      </c>
      <c r="R11" s="40">
        <f>R12+R13+R14+R15+R16+R17+R18+R19+R20+R21</f>
        <v>6440</v>
      </c>
      <c r="S11" s="109">
        <f>S12+S15+S16+S18+S19+S20+S21+S13</f>
        <v>6967.499999999999</v>
      </c>
      <c r="T11" s="42">
        <f>S11/R11</f>
        <v>1.0819099378881987</v>
      </c>
      <c r="U11" s="43">
        <f>S11-R11</f>
        <v>527.4999999999991</v>
      </c>
      <c r="V11" s="45">
        <f>V12+V13+V14+V15+V16+V17+V18+V19+V20+V21</f>
        <v>2556.9</v>
      </c>
      <c r="W11" s="46">
        <f>W12+W15+W16+W18+W19+W20+W21+W13</f>
        <v>3292.5</v>
      </c>
      <c r="X11" s="47">
        <f>W11/V11</f>
        <v>1.2876921271852633</v>
      </c>
      <c r="Y11" s="48">
        <f>W11-V11</f>
        <v>735.5999999999999</v>
      </c>
      <c r="Z11" s="49" t="s">
        <v>15</v>
      </c>
      <c r="AA11" s="45">
        <f>AA12+AA13+AA14+AA15+AA16+AA17+AA18+AA19+AA20+AA21</f>
        <v>1302.9</v>
      </c>
      <c r="AB11" s="46">
        <f>AB12+AB15+AB16+AB18+AB19+AB20+AB21+AB13</f>
        <v>1867.3</v>
      </c>
      <c r="AC11" s="47">
        <f>AB11/AA11</f>
        <v>1.433187504796991</v>
      </c>
      <c r="AD11" s="48">
        <f>AB11-AA11</f>
        <v>564.3999999999999</v>
      </c>
      <c r="AE11" s="45">
        <f>AE12+AE13+AE14+AE15+AE16+AE17+AE18+AE19+AE20+AE21</f>
        <v>6259.9</v>
      </c>
      <c r="AF11" s="46">
        <f>AF12+AF15+AF16+AF18+AF19+AF20+AF21+AF13</f>
        <v>7432.6</v>
      </c>
      <c r="AG11" s="47">
        <f>AF11/AE11</f>
        <v>1.1873352609466605</v>
      </c>
      <c r="AH11" s="48">
        <f>AF11-AE11</f>
        <v>1172.7000000000007</v>
      </c>
      <c r="AI11" s="46">
        <f>AI12+AI13+AI14+AI15+AI16+AI17+AI18+AI19+AI20+AI21</f>
        <v>989.2</v>
      </c>
      <c r="AJ11" s="46">
        <f>AJ12+AJ15+AJ16+AJ18+AJ19+AJ20+AJ21+AJ13</f>
        <v>1222.4</v>
      </c>
      <c r="AK11" s="47">
        <f>AJ11/AI11</f>
        <v>1.2357460574201375</v>
      </c>
      <c r="AL11" s="50">
        <f>AJ11-AI11</f>
        <v>233.20000000000005</v>
      </c>
      <c r="AM11" s="45">
        <f>AM12+AM13+AM14+AM15+AM16+AM17+AM18+AM19+AM20+AM21</f>
        <v>6957.5</v>
      </c>
      <c r="AN11" s="46">
        <f>AN12+AN15+AN16+AN18+AN19+AN20+AN21+AN13</f>
        <v>6610.9</v>
      </c>
      <c r="AO11" s="51">
        <f>AN11/AM11</f>
        <v>0.9501832554796981</v>
      </c>
      <c r="AP11" s="48">
        <f>AN11-AM11</f>
        <v>-346.60000000000036</v>
      </c>
      <c r="AQ11" s="45">
        <f>AQ12+AQ13+AQ14+AQ15+AQ16+AQ17+AQ18+AQ19+AQ20+AQ21</f>
        <v>3112.3</v>
      </c>
      <c r="AR11" s="46">
        <f>AR12+AR15+AR16+AR18+AR19+AR20+AR21+AR13</f>
        <v>3739.7</v>
      </c>
      <c r="AS11" s="113">
        <f>AR11/AQ11</f>
        <v>1.201587250586383</v>
      </c>
      <c r="AT11" s="108">
        <f>AR11-AQ11</f>
        <v>627.3999999999996</v>
      </c>
    </row>
    <row r="12" spans="1:46" ht="33.75" customHeight="1">
      <c r="A12" s="52" t="s">
        <v>16</v>
      </c>
      <c r="B12" s="53">
        <f>F12+J12</f>
        <v>39222.3</v>
      </c>
      <c r="C12" s="129">
        <f>G12+K12</f>
        <v>39585.700000000004</v>
      </c>
      <c r="D12" s="58">
        <f aca="true" t="shared" si="0" ref="D12:D20">C12/B12</f>
        <v>1.0092651374345718</v>
      </c>
      <c r="E12" s="59">
        <f aca="true" t="shared" si="1" ref="E12:E21">C12-B12</f>
        <v>363.40000000000146</v>
      </c>
      <c r="F12" s="57">
        <v>25799.1</v>
      </c>
      <c r="G12" s="129">
        <v>25593.9</v>
      </c>
      <c r="H12" s="58">
        <f aca="true" t="shared" si="2" ref="H12:H17">G12/F12</f>
        <v>0.9920462341709596</v>
      </c>
      <c r="I12" s="59">
        <f aca="true" t="shared" si="3" ref="I12:I21">G12-F12</f>
        <v>-205.1999999999971</v>
      </c>
      <c r="J12" s="57">
        <f>N12+R12+V12+AA12+AE12+AI12+AM12+AQ12</f>
        <v>13423.2</v>
      </c>
      <c r="K12" s="54">
        <f>O12+S12+W12+AB12+AF12+AJ12+AN12+AR12</f>
        <v>13991.800000000001</v>
      </c>
      <c r="L12" s="58">
        <f aca="true" t="shared" si="4" ref="L12:L20">K12/J12</f>
        <v>1.0423594969902854</v>
      </c>
      <c r="M12" s="59">
        <f aca="true" t="shared" si="5" ref="M12:M21">K12-J12</f>
        <v>568.6000000000004</v>
      </c>
      <c r="N12" s="53">
        <v>4350</v>
      </c>
      <c r="O12" s="124">
        <v>5569.5</v>
      </c>
      <c r="P12" s="60">
        <f>O12/N12</f>
        <v>1.2803448275862068</v>
      </c>
      <c r="Q12" s="61">
        <f>O12-N12</f>
        <v>1219.5</v>
      </c>
      <c r="R12" s="127">
        <v>3280</v>
      </c>
      <c r="S12" s="114">
        <v>3341.7</v>
      </c>
      <c r="T12" s="58">
        <f aca="true" t="shared" si="6" ref="T12:T19">S12/R12</f>
        <v>1.018810975609756</v>
      </c>
      <c r="U12" s="59">
        <f aca="true" t="shared" si="7" ref="U12:U20">S12-R12</f>
        <v>61.69999999999982</v>
      </c>
      <c r="V12" s="57">
        <v>395</v>
      </c>
      <c r="W12" s="54">
        <v>488.1</v>
      </c>
      <c r="X12" s="55">
        <f>W12/V12</f>
        <v>1.2356962025316456</v>
      </c>
      <c r="Y12" s="56">
        <f>W12-V12</f>
        <v>93.10000000000002</v>
      </c>
      <c r="Z12" s="62" t="s">
        <v>16</v>
      </c>
      <c r="AA12" s="57">
        <v>370</v>
      </c>
      <c r="AB12" s="54">
        <v>335.4</v>
      </c>
      <c r="AC12" s="55">
        <f>AB12/AA12</f>
        <v>0.9064864864864864</v>
      </c>
      <c r="AD12" s="56">
        <f>AB12-AA12</f>
        <v>-34.60000000000002</v>
      </c>
      <c r="AE12" s="57">
        <v>1830</v>
      </c>
      <c r="AF12" s="54">
        <v>1465.6</v>
      </c>
      <c r="AG12" s="55">
        <f>AF12/AE12</f>
        <v>0.8008743169398906</v>
      </c>
      <c r="AH12" s="56">
        <f>AF12-AE12</f>
        <v>-364.4000000000001</v>
      </c>
      <c r="AI12" s="63">
        <v>300</v>
      </c>
      <c r="AJ12" s="54">
        <v>288</v>
      </c>
      <c r="AK12" s="55">
        <f>AJ12/AI12</f>
        <v>0.96</v>
      </c>
      <c r="AL12" s="64">
        <f>AJ12-AI12</f>
        <v>-12</v>
      </c>
      <c r="AM12" s="57">
        <v>2180</v>
      </c>
      <c r="AN12" s="54">
        <v>1838.5</v>
      </c>
      <c r="AO12" s="65">
        <f>AN12/AM12</f>
        <v>0.843348623853211</v>
      </c>
      <c r="AP12" s="56">
        <f>AN12-AM12</f>
        <v>-341.5</v>
      </c>
      <c r="AQ12" s="57">
        <v>718.2</v>
      </c>
      <c r="AR12" s="54">
        <v>665</v>
      </c>
      <c r="AS12" s="115">
        <f>AR12/AQ12</f>
        <v>0.9259259259259258</v>
      </c>
      <c r="AT12" s="66">
        <f>AR12-AQ12</f>
        <v>-53.200000000000045</v>
      </c>
    </row>
    <row r="13" spans="1:46" ht="17.25" customHeight="1">
      <c r="A13" s="52" t="s">
        <v>42</v>
      </c>
      <c r="B13" s="53">
        <f aca="true" t="shared" si="8" ref="B13:B20">F13+J13</f>
        <v>12830</v>
      </c>
      <c r="C13" s="129">
        <f aca="true" t="shared" si="9" ref="C13:C21">G13+K13</f>
        <v>13833.4</v>
      </c>
      <c r="D13" s="58">
        <f t="shared" si="0"/>
        <v>1.078207326578332</v>
      </c>
      <c r="E13" s="59">
        <f t="shared" si="1"/>
        <v>1003.3999999999996</v>
      </c>
      <c r="F13" s="57">
        <v>10570</v>
      </c>
      <c r="G13" s="129">
        <v>11442</v>
      </c>
      <c r="H13" s="58">
        <f t="shared" si="2"/>
        <v>1.0824976348155155</v>
      </c>
      <c r="I13" s="59">
        <f t="shared" si="3"/>
        <v>872</v>
      </c>
      <c r="J13" s="57">
        <f aca="true" t="shared" si="10" ref="J13:J20">N13+R13+V13+AA13+AE13+AI13+AM13+AQ13</f>
        <v>2260</v>
      </c>
      <c r="K13" s="54">
        <f aca="true" t="shared" si="11" ref="K13:K21">O13+S13+W13+AB13+AF13+AJ13+AN13+AR13</f>
        <v>2391.4</v>
      </c>
      <c r="L13" s="58">
        <f t="shared" si="4"/>
        <v>1.058141592920354</v>
      </c>
      <c r="M13" s="59">
        <f t="shared" si="5"/>
        <v>131.4000000000001</v>
      </c>
      <c r="N13" s="53">
        <v>990</v>
      </c>
      <c r="O13" s="124">
        <v>1057.9</v>
      </c>
      <c r="P13" s="60">
        <f>O13/N13</f>
        <v>1.0685858585858587</v>
      </c>
      <c r="Q13" s="61">
        <f>O13-N13</f>
        <v>67.90000000000009</v>
      </c>
      <c r="R13" s="127">
        <v>1270</v>
      </c>
      <c r="S13" s="114">
        <v>1333.5</v>
      </c>
      <c r="T13" s="58">
        <f t="shared" si="6"/>
        <v>1.05</v>
      </c>
      <c r="U13" s="59">
        <f t="shared" si="7"/>
        <v>63.5</v>
      </c>
      <c r="V13" s="57"/>
      <c r="W13" s="54"/>
      <c r="X13" s="55"/>
      <c r="Y13" s="56"/>
      <c r="Z13" s="62" t="s">
        <v>42</v>
      </c>
      <c r="AA13" s="57"/>
      <c r="AB13" s="54"/>
      <c r="AC13" s="55"/>
      <c r="AD13" s="56"/>
      <c r="AE13" s="57"/>
      <c r="AF13" s="54"/>
      <c r="AG13" s="55"/>
      <c r="AH13" s="56"/>
      <c r="AI13" s="63"/>
      <c r="AJ13" s="54"/>
      <c r="AK13" s="55"/>
      <c r="AL13" s="64"/>
      <c r="AM13" s="57"/>
      <c r="AN13" s="54"/>
      <c r="AO13" s="65"/>
      <c r="AP13" s="56"/>
      <c r="AQ13" s="57"/>
      <c r="AR13" s="54"/>
      <c r="AS13" s="115"/>
      <c r="AT13" s="66"/>
    </row>
    <row r="14" spans="1:46" ht="56.25" customHeight="1">
      <c r="A14" s="52" t="s">
        <v>43</v>
      </c>
      <c r="B14" s="53">
        <f t="shared" si="8"/>
        <v>1258</v>
      </c>
      <c r="C14" s="129">
        <f t="shared" si="9"/>
        <v>1377.6</v>
      </c>
      <c r="D14" s="58">
        <f t="shared" si="0"/>
        <v>1.0950715421303656</v>
      </c>
      <c r="E14" s="59">
        <f t="shared" si="1"/>
        <v>119.59999999999991</v>
      </c>
      <c r="F14" s="57">
        <v>1258</v>
      </c>
      <c r="G14" s="129">
        <v>1377.6</v>
      </c>
      <c r="H14" s="58">
        <f t="shared" si="2"/>
        <v>1.0950715421303656</v>
      </c>
      <c r="I14" s="59">
        <f t="shared" si="3"/>
        <v>119.59999999999991</v>
      </c>
      <c r="J14" s="57"/>
      <c r="K14" s="54"/>
      <c r="L14" s="58"/>
      <c r="M14" s="59"/>
      <c r="N14" s="53"/>
      <c r="O14" s="124"/>
      <c r="P14" s="60"/>
      <c r="Q14" s="61"/>
      <c r="R14" s="127"/>
      <c r="S14" s="114"/>
      <c r="T14" s="58"/>
      <c r="U14" s="59"/>
      <c r="V14" s="57"/>
      <c r="W14" s="54"/>
      <c r="X14" s="55"/>
      <c r="Y14" s="56"/>
      <c r="Z14" s="52" t="s">
        <v>43</v>
      </c>
      <c r="AA14" s="57"/>
      <c r="AB14" s="54"/>
      <c r="AC14" s="55"/>
      <c r="AD14" s="56"/>
      <c r="AE14" s="57"/>
      <c r="AF14" s="54"/>
      <c r="AG14" s="55"/>
      <c r="AH14" s="56"/>
      <c r="AI14" s="63"/>
      <c r="AJ14" s="54"/>
      <c r="AK14" s="55"/>
      <c r="AL14" s="64"/>
      <c r="AM14" s="57"/>
      <c r="AN14" s="54"/>
      <c r="AO14" s="65"/>
      <c r="AP14" s="56"/>
      <c r="AQ14" s="57"/>
      <c r="AR14" s="54"/>
      <c r="AS14" s="115"/>
      <c r="AT14" s="66"/>
    </row>
    <row r="15" spans="1:46" ht="56.25" customHeight="1">
      <c r="A15" s="52" t="s">
        <v>17</v>
      </c>
      <c r="B15" s="53">
        <f t="shared" si="8"/>
        <v>6020</v>
      </c>
      <c r="C15" s="129">
        <f t="shared" si="9"/>
        <v>5743.2</v>
      </c>
      <c r="D15" s="58">
        <f t="shared" si="0"/>
        <v>0.9540199335548173</v>
      </c>
      <c r="E15" s="59">
        <f t="shared" si="1"/>
        <v>-276.8000000000002</v>
      </c>
      <c r="F15" s="57">
        <v>6020</v>
      </c>
      <c r="G15" s="129">
        <v>5743.2</v>
      </c>
      <c r="H15" s="58">
        <f t="shared" si="2"/>
        <v>0.9540199335548173</v>
      </c>
      <c r="I15" s="59">
        <f t="shared" si="3"/>
        <v>-276.8000000000002</v>
      </c>
      <c r="J15" s="57"/>
      <c r="K15" s="54"/>
      <c r="L15" s="58"/>
      <c r="M15" s="59"/>
      <c r="N15" s="53"/>
      <c r="O15" s="124"/>
      <c r="P15" s="60"/>
      <c r="Q15" s="61"/>
      <c r="R15" s="127"/>
      <c r="S15" s="114"/>
      <c r="T15" s="58"/>
      <c r="U15" s="59"/>
      <c r="V15" s="57"/>
      <c r="W15" s="54"/>
      <c r="X15" s="55"/>
      <c r="Y15" s="56"/>
      <c r="Z15" s="62" t="s">
        <v>17</v>
      </c>
      <c r="AA15" s="57"/>
      <c r="AB15" s="54"/>
      <c r="AC15" s="55"/>
      <c r="AD15" s="56"/>
      <c r="AE15" s="57"/>
      <c r="AF15" s="54"/>
      <c r="AG15" s="55"/>
      <c r="AH15" s="56"/>
      <c r="AI15" s="63"/>
      <c r="AJ15" s="54"/>
      <c r="AK15" s="55"/>
      <c r="AL15" s="64"/>
      <c r="AM15" s="57"/>
      <c r="AN15" s="54"/>
      <c r="AO15" s="65"/>
      <c r="AP15" s="56"/>
      <c r="AQ15" s="57"/>
      <c r="AR15" s="54"/>
      <c r="AS15" s="115"/>
      <c r="AT15" s="66"/>
    </row>
    <row r="16" spans="1:46" ht="21" customHeight="1">
      <c r="A16" s="52" t="s">
        <v>18</v>
      </c>
      <c r="B16" s="53">
        <f t="shared" si="8"/>
        <v>2698.3</v>
      </c>
      <c r="C16" s="129">
        <f t="shared" si="9"/>
        <v>3045.1</v>
      </c>
      <c r="D16" s="58">
        <f t="shared" si="0"/>
        <v>1.1285253678241856</v>
      </c>
      <c r="E16" s="59">
        <f t="shared" si="1"/>
        <v>346.7999999999997</v>
      </c>
      <c r="F16" s="57">
        <v>1883.8</v>
      </c>
      <c r="G16" s="129">
        <v>2125</v>
      </c>
      <c r="H16" s="58">
        <f t="shared" si="2"/>
        <v>1.1280390699649645</v>
      </c>
      <c r="I16" s="59">
        <f t="shared" si="3"/>
        <v>241.20000000000005</v>
      </c>
      <c r="J16" s="57">
        <f t="shared" si="10"/>
        <v>814.5</v>
      </c>
      <c r="K16" s="54">
        <f t="shared" si="11"/>
        <v>920.1</v>
      </c>
      <c r="L16" s="58">
        <f t="shared" si="4"/>
        <v>1.1296500920810313</v>
      </c>
      <c r="M16" s="59">
        <f t="shared" si="5"/>
        <v>105.60000000000002</v>
      </c>
      <c r="N16" s="53">
        <v>12.5</v>
      </c>
      <c r="O16" s="114">
        <v>16.5</v>
      </c>
      <c r="P16" s="60">
        <f>O16/N16</f>
        <v>1.32</v>
      </c>
      <c r="Q16" s="61">
        <f>O16-N16</f>
        <v>4</v>
      </c>
      <c r="R16" s="53"/>
      <c r="S16" s="114"/>
      <c r="T16" s="58"/>
      <c r="U16" s="59"/>
      <c r="V16" s="57">
        <v>12.9</v>
      </c>
      <c r="W16" s="54">
        <v>37.3</v>
      </c>
      <c r="X16" s="55">
        <f>W16/V16</f>
        <v>2.891472868217054</v>
      </c>
      <c r="Y16" s="56">
        <f>W16-V16</f>
        <v>24.4</v>
      </c>
      <c r="Z16" s="62" t="s">
        <v>18</v>
      </c>
      <c r="AA16" s="57">
        <v>0.9</v>
      </c>
      <c r="AB16" s="54">
        <v>1.8</v>
      </c>
      <c r="AC16" s="55">
        <f>AB16/AA16</f>
        <v>2</v>
      </c>
      <c r="AD16" s="56">
        <f>AB16-AA16</f>
        <v>0.9</v>
      </c>
      <c r="AE16" s="57">
        <v>396.9</v>
      </c>
      <c r="AF16" s="54">
        <v>452.8</v>
      </c>
      <c r="AG16" s="55">
        <f>AF16/AE16</f>
        <v>1.1408415217939027</v>
      </c>
      <c r="AH16" s="56">
        <f>AF16-AE16</f>
        <v>55.900000000000034</v>
      </c>
      <c r="AI16" s="63">
        <v>4.2</v>
      </c>
      <c r="AJ16" s="54">
        <v>35.6</v>
      </c>
      <c r="AK16" s="55">
        <f>AJ16/AI16</f>
        <v>8.476190476190476</v>
      </c>
      <c r="AL16" s="64">
        <f>AJ16-AI16</f>
        <v>31.400000000000002</v>
      </c>
      <c r="AM16" s="57">
        <v>37.5</v>
      </c>
      <c r="AN16" s="54"/>
      <c r="AO16" s="65"/>
      <c r="AP16" s="56">
        <f>AN16-AM16</f>
        <v>-37.5</v>
      </c>
      <c r="AQ16" s="57">
        <v>349.6</v>
      </c>
      <c r="AR16" s="54">
        <v>376.1</v>
      </c>
      <c r="AS16" s="115">
        <f>AR16/AQ16</f>
        <v>1.0758009153318078</v>
      </c>
      <c r="AT16" s="66">
        <f>AR16-AQ16</f>
        <v>26.5</v>
      </c>
    </row>
    <row r="17" spans="1:46" ht="57" customHeight="1">
      <c r="A17" s="52" t="s">
        <v>41</v>
      </c>
      <c r="B17" s="53">
        <f t="shared" si="8"/>
        <v>690</v>
      </c>
      <c r="C17" s="129">
        <f t="shared" si="9"/>
        <v>755.4</v>
      </c>
      <c r="D17" s="58">
        <f t="shared" si="0"/>
        <v>1.0947826086956522</v>
      </c>
      <c r="E17" s="59">
        <f t="shared" si="1"/>
        <v>65.39999999999998</v>
      </c>
      <c r="F17" s="57">
        <v>690</v>
      </c>
      <c r="G17" s="129">
        <v>755.4</v>
      </c>
      <c r="H17" s="58">
        <f t="shared" si="2"/>
        <v>1.0947826086956522</v>
      </c>
      <c r="I17" s="59">
        <f t="shared" si="3"/>
        <v>65.39999999999998</v>
      </c>
      <c r="J17" s="57"/>
      <c r="K17" s="54"/>
      <c r="L17" s="58"/>
      <c r="M17" s="59"/>
      <c r="N17" s="53"/>
      <c r="O17" s="114"/>
      <c r="P17" s="60"/>
      <c r="Q17" s="61"/>
      <c r="R17" s="53"/>
      <c r="S17" s="114"/>
      <c r="T17" s="58"/>
      <c r="U17" s="59"/>
      <c r="V17" s="57"/>
      <c r="W17" s="54"/>
      <c r="X17" s="55"/>
      <c r="Y17" s="56"/>
      <c r="Z17" s="52" t="s">
        <v>41</v>
      </c>
      <c r="AA17" s="57"/>
      <c r="AB17" s="54"/>
      <c r="AC17" s="55"/>
      <c r="AD17" s="56"/>
      <c r="AE17" s="57"/>
      <c r="AF17" s="54"/>
      <c r="AG17" s="55"/>
      <c r="AH17" s="56"/>
      <c r="AI17" s="63"/>
      <c r="AJ17" s="54"/>
      <c r="AK17" s="55"/>
      <c r="AL17" s="64"/>
      <c r="AM17" s="57"/>
      <c r="AN17" s="54"/>
      <c r="AO17" s="65"/>
      <c r="AP17" s="56"/>
      <c r="AQ17" s="57"/>
      <c r="AR17" s="54"/>
      <c r="AS17" s="115"/>
      <c r="AT17" s="66"/>
    </row>
    <row r="18" spans="1:46" ht="35.25" customHeight="1">
      <c r="A18" s="52" t="s">
        <v>30</v>
      </c>
      <c r="B18" s="53">
        <f t="shared" si="8"/>
        <v>1133</v>
      </c>
      <c r="C18" s="129">
        <f t="shared" si="9"/>
        <v>2081</v>
      </c>
      <c r="D18" s="58">
        <f t="shared" si="0"/>
        <v>1.8367166813768756</v>
      </c>
      <c r="E18" s="59">
        <f t="shared" si="1"/>
        <v>948</v>
      </c>
      <c r="F18" s="57"/>
      <c r="G18" s="129"/>
      <c r="H18" s="58"/>
      <c r="I18" s="59"/>
      <c r="J18" s="57">
        <f t="shared" si="10"/>
        <v>1133</v>
      </c>
      <c r="K18" s="54">
        <f t="shared" si="11"/>
        <v>2081</v>
      </c>
      <c r="L18" s="58">
        <f t="shared" si="4"/>
        <v>1.8367166813768756</v>
      </c>
      <c r="M18" s="59">
        <f t="shared" si="5"/>
        <v>948</v>
      </c>
      <c r="N18" s="53">
        <v>360</v>
      </c>
      <c r="O18" s="114">
        <v>389.1</v>
      </c>
      <c r="P18" s="60">
        <f>O18/N18</f>
        <v>1.0808333333333333</v>
      </c>
      <c r="Q18" s="61">
        <f>O18-N18</f>
        <v>29.100000000000023</v>
      </c>
      <c r="R18" s="53">
        <v>180</v>
      </c>
      <c r="S18" s="114">
        <v>303.7</v>
      </c>
      <c r="T18" s="58">
        <f t="shared" si="6"/>
        <v>1.6872222222222222</v>
      </c>
      <c r="U18" s="59">
        <f t="shared" si="7"/>
        <v>123.69999999999999</v>
      </c>
      <c r="V18" s="57">
        <v>135</v>
      </c>
      <c r="W18" s="54">
        <v>475.3</v>
      </c>
      <c r="X18" s="55">
        <f>W18/V18</f>
        <v>3.5207407407407407</v>
      </c>
      <c r="Y18" s="56">
        <f>W18-V18</f>
        <v>340.3</v>
      </c>
      <c r="Z18" s="62" t="s">
        <v>37</v>
      </c>
      <c r="AA18" s="57">
        <v>42</v>
      </c>
      <c r="AB18" s="54">
        <v>109</v>
      </c>
      <c r="AC18" s="55">
        <f>AB18/AA18</f>
        <v>2.5952380952380953</v>
      </c>
      <c r="AD18" s="56">
        <f>AB18-AA18</f>
        <v>67</v>
      </c>
      <c r="AE18" s="57">
        <v>203</v>
      </c>
      <c r="AF18" s="54">
        <v>251.3</v>
      </c>
      <c r="AG18" s="55">
        <f>AF18/AE18</f>
        <v>1.2379310344827588</v>
      </c>
      <c r="AH18" s="56">
        <f>AF18-AE18</f>
        <v>48.30000000000001</v>
      </c>
      <c r="AI18" s="63">
        <v>63</v>
      </c>
      <c r="AJ18" s="54">
        <v>94.6</v>
      </c>
      <c r="AK18" s="55">
        <f>AJ18/AI18</f>
        <v>1.5015873015873016</v>
      </c>
      <c r="AL18" s="64">
        <f>AJ18-AI18</f>
        <v>31.599999999999994</v>
      </c>
      <c r="AM18" s="57">
        <v>110</v>
      </c>
      <c r="AN18" s="54">
        <v>232.9</v>
      </c>
      <c r="AO18" s="65">
        <f>AN18/AM18</f>
        <v>2.117272727272727</v>
      </c>
      <c r="AP18" s="56">
        <f>AN18-AM18</f>
        <v>122.9</v>
      </c>
      <c r="AQ18" s="57">
        <v>40</v>
      </c>
      <c r="AR18" s="54">
        <v>225.1</v>
      </c>
      <c r="AS18" s="115">
        <f>AR18/AQ18</f>
        <v>5.6274999999999995</v>
      </c>
      <c r="AT18" s="66">
        <f>AR18-AQ18</f>
        <v>185.1</v>
      </c>
    </row>
    <row r="19" spans="1:46" ht="17.25" customHeight="1">
      <c r="A19" s="52" t="s">
        <v>19</v>
      </c>
      <c r="B19" s="53">
        <f t="shared" si="8"/>
        <v>17660.5</v>
      </c>
      <c r="C19" s="129">
        <f t="shared" si="9"/>
        <v>20901</v>
      </c>
      <c r="D19" s="58">
        <f t="shared" si="0"/>
        <v>1.183488576201127</v>
      </c>
      <c r="E19" s="59">
        <f t="shared" si="1"/>
        <v>3240.5</v>
      </c>
      <c r="F19" s="57"/>
      <c r="G19" s="129"/>
      <c r="H19" s="58"/>
      <c r="I19" s="59"/>
      <c r="J19" s="57">
        <f t="shared" si="10"/>
        <v>17660.5</v>
      </c>
      <c r="K19" s="54">
        <f t="shared" si="11"/>
        <v>20901</v>
      </c>
      <c r="L19" s="58">
        <f t="shared" si="4"/>
        <v>1.183488576201127</v>
      </c>
      <c r="M19" s="59">
        <f t="shared" si="5"/>
        <v>3240.5</v>
      </c>
      <c r="N19" s="53">
        <v>1960</v>
      </c>
      <c r="O19" s="114">
        <v>2185.2</v>
      </c>
      <c r="P19" s="60">
        <f>O19/N19</f>
        <v>1.1148979591836734</v>
      </c>
      <c r="Q19" s="61">
        <f>O19-N19</f>
        <v>225.19999999999982</v>
      </c>
      <c r="R19" s="53">
        <v>1710</v>
      </c>
      <c r="S19" s="114">
        <v>1932.2</v>
      </c>
      <c r="T19" s="58">
        <f t="shared" si="6"/>
        <v>1.1299415204678362</v>
      </c>
      <c r="U19" s="59">
        <f t="shared" si="7"/>
        <v>222.20000000000005</v>
      </c>
      <c r="V19" s="57">
        <v>2014</v>
      </c>
      <c r="W19" s="54">
        <v>2291.8</v>
      </c>
      <c r="X19" s="55">
        <f>W19/V19</f>
        <v>1.1379344587884808</v>
      </c>
      <c r="Y19" s="56">
        <f>W19-V19</f>
        <v>277.8000000000002</v>
      </c>
      <c r="Z19" s="62" t="s">
        <v>19</v>
      </c>
      <c r="AA19" s="57">
        <v>890</v>
      </c>
      <c r="AB19" s="54">
        <v>1421.1</v>
      </c>
      <c r="AC19" s="55">
        <f>AB19/AA19</f>
        <v>1.5967415730337078</v>
      </c>
      <c r="AD19" s="56">
        <f>AB19-AA19</f>
        <v>531.0999999999999</v>
      </c>
      <c r="AE19" s="57">
        <v>3830</v>
      </c>
      <c r="AF19" s="54">
        <v>5262.6</v>
      </c>
      <c r="AG19" s="55">
        <f>AF19/AE19</f>
        <v>1.3740469973890341</v>
      </c>
      <c r="AH19" s="56">
        <f>AF19-AE19</f>
        <v>1432.6000000000004</v>
      </c>
      <c r="AI19" s="63">
        <v>622</v>
      </c>
      <c r="AJ19" s="54">
        <v>795.1</v>
      </c>
      <c r="AK19" s="55">
        <f>AJ19/AI19</f>
        <v>1.2782958199356913</v>
      </c>
      <c r="AL19" s="64">
        <f>AJ19-AI19</f>
        <v>173.10000000000002</v>
      </c>
      <c r="AM19" s="57">
        <v>4630</v>
      </c>
      <c r="AN19" s="54">
        <v>4539.5</v>
      </c>
      <c r="AO19" s="65">
        <f>AN19/AM19</f>
        <v>0.9804535637149028</v>
      </c>
      <c r="AP19" s="56">
        <f>AN19-AM19</f>
        <v>-90.5</v>
      </c>
      <c r="AQ19" s="57">
        <v>2004.5</v>
      </c>
      <c r="AR19" s="54">
        <v>2473.5</v>
      </c>
      <c r="AS19" s="115">
        <f>AR19/AQ19</f>
        <v>1.233973559491145</v>
      </c>
      <c r="AT19" s="66">
        <f>AR19-AQ19</f>
        <v>469</v>
      </c>
    </row>
    <row r="20" spans="1:46" ht="17.25" customHeight="1">
      <c r="A20" s="52" t="s">
        <v>20</v>
      </c>
      <c r="B20" s="53">
        <f t="shared" si="8"/>
        <v>16.8</v>
      </c>
      <c r="C20" s="129">
        <f t="shared" si="9"/>
        <v>156.89999999999998</v>
      </c>
      <c r="D20" s="58">
        <f t="shared" si="0"/>
        <v>9.339285714285712</v>
      </c>
      <c r="E20" s="59">
        <f t="shared" si="1"/>
        <v>140.09999999999997</v>
      </c>
      <c r="F20" s="57"/>
      <c r="G20" s="129">
        <v>66</v>
      </c>
      <c r="H20" s="58"/>
      <c r="I20" s="59">
        <f t="shared" si="3"/>
        <v>66</v>
      </c>
      <c r="J20" s="57">
        <f t="shared" si="10"/>
        <v>16.8</v>
      </c>
      <c r="K20" s="54">
        <f t="shared" si="11"/>
        <v>90.89999999999999</v>
      </c>
      <c r="L20" s="58">
        <f t="shared" si="4"/>
        <v>5.410714285714285</v>
      </c>
      <c r="M20" s="59">
        <f t="shared" si="5"/>
        <v>74.1</v>
      </c>
      <c r="N20" s="53">
        <v>16.8</v>
      </c>
      <c r="O20" s="114">
        <v>25.4</v>
      </c>
      <c r="P20" s="60">
        <f>O20/N20</f>
        <v>1.5119047619047619</v>
      </c>
      <c r="Q20" s="61">
        <f>O20-N20</f>
        <v>8.599999999999998</v>
      </c>
      <c r="R20" s="53"/>
      <c r="S20" s="114">
        <v>56.4</v>
      </c>
      <c r="T20" s="42"/>
      <c r="U20" s="59">
        <f t="shared" si="7"/>
        <v>56.4</v>
      </c>
      <c r="V20" s="57"/>
      <c r="W20" s="54"/>
      <c r="X20" s="55"/>
      <c r="Y20" s="56"/>
      <c r="Z20" s="62" t="s">
        <v>20</v>
      </c>
      <c r="AA20" s="57"/>
      <c r="AB20" s="54"/>
      <c r="AC20" s="55"/>
      <c r="AD20" s="56"/>
      <c r="AE20" s="57"/>
      <c r="AF20" s="54"/>
      <c r="AG20" s="55"/>
      <c r="AH20" s="56"/>
      <c r="AI20" s="63"/>
      <c r="AJ20" s="54">
        <v>9.1</v>
      </c>
      <c r="AK20" s="55"/>
      <c r="AL20" s="64">
        <f>AJ20-AI20</f>
        <v>9.1</v>
      </c>
      <c r="AM20" s="57"/>
      <c r="AN20" s="54"/>
      <c r="AO20" s="65"/>
      <c r="AP20" s="56"/>
      <c r="AQ20" s="57"/>
      <c r="AR20" s="54"/>
      <c r="AS20" s="115"/>
      <c r="AT20" s="66"/>
    </row>
    <row r="21" spans="1:46" ht="17.25" customHeight="1">
      <c r="A21" s="52" t="s">
        <v>21</v>
      </c>
      <c r="B21" s="53"/>
      <c r="C21" s="129">
        <f t="shared" si="9"/>
        <v>0.5</v>
      </c>
      <c r="D21" s="58"/>
      <c r="E21" s="59">
        <f t="shared" si="1"/>
        <v>0.5</v>
      </c>
      <c r="F21" s="57"/>
      <c r="G21" s="129">
        <v>0.2</v>
      </c>
      <c r="H21" s="58"/>
      <c r="I21" s="59">
        <f t="shared" si="3"/>
        <v>0.2</v>
      </c>
      <c r="J21" s="57"/>
      <c r="K21" s="54">
        <f t="shared" si="11"/>
        <v>0.3</v>
      </c>
      <c r="L21" s="58"/>
      <c r="M21" s="59">
        <f t="shared" si="5"/>
        <v>0.3</v>
      </c>
      <c r="N21" s="53"/>
      <c r="O21" s="114"/>
      <c r="P21" s="110"/>
      <c r="Q21" s="111"/>
      <c r="R21" s="53"/>
      <c r="S21" s="114"/>
      <c r="T21" s="42"/>
      <c r="U21" s="43"/>
      <c r="V21" s="57"/>
      <c r="W21" s="54"/>
      <c r="X21" s="55"/>
      <c r="Y21" s="56"/>
      <c r="Z21" s="62" t="s">
        <v>22</v>
      </c>
      <c r="AA21" s="57"/>
      <c r="AB21" s="54"/>
      <c r="AC21" s="55"/>
      <c r="AD21" s="48"/>
      <c r="AE21" s="57"/>
      <c r="AF21" s="54">
        <v>0.3</v>
      </c>
      <c r="AG21" s="55"/>
      <c r="AH21" s="56">
        <f>AF21-AE21</f>
        <v>0.3</v>
      </c>
      <c r="AI21" s="63"/>
      <c r="AJ21" s="54"/>
      <c r="AK21" s="47"/>
      <c r="AL21" s="50"/>
      <c r="AM21" s="57"/>
      <c r="AN21" s="54"/>
      <c r="AO21" s="65"/>
      <c r="AP21" s="56"/>
      <c r="AQ21" s="57"/>
      <c r="AR21" s="54"/>
      <c r="AS21" s="113"/>
      <c r="AT21" s="108"/>
    </row>
    <row r="22" spans="1:46" s="8" customFormat="1" ht="17.25" customHeight="1">
      <c r="A22" s="67" t="s">
        <v>23</v>
      </c>
      <c r="B22" s="40">
        <f>B23++B24+B25+B26+B28+B29+B30</f>
        <v>36462.3</v>
      </c>
      <c r="C22" s="145">
        <f>C24+C25+C26+C28+C29+C30+C23</f>
        <v>44936.1</v>
      </c>
      <c r="D22" s="47">
        <f>C22/B22</f>
        <v>1.2323989435663685</v>
      </c>
      <c r="E22" s="147">
        <f>C22-B22</f>
        <v>8473.799999999996</v>
      </c>
      <c r="F22" s="45">
        <f>F23+F24+F25+F26+F28+F29+F30</f>
        <v>20794.2</v>
      </c>
      <c r="G22" s="45">
        <f>G23+G24+G25+G26+G28+G29+G30</f>
        <v>19543.800000000003</v>
      </c>
      <c r="H22" s="130">
        <f>G22/F22</f>
        <v>0.9398678477652423</v>
      </c>
      <c r="I22" s="131">
        <f>G22-F22</f>
        <v>-1250.3999999999978</v>
      </c>
      <c r="J22" s="45">
        <f>N22+R22+V22+AA22+AE22+AI22+AM22+AQ22</f>
        <v>15668.1</v>
      </c>
      <c r="K22" s="45">
        <f>K24+K25+K26+K28+K29+K30+K23</f>
        <v>25392.300000000003</v>
      </c>
      <c r="L22" s="126">
        <f>K22/J22</f>
        <v>1.6206368353533613</v>
      </c>
      <c r="M22" s="43">
        <f>K22-J22</f>
        <v>9724.200000000003</v>
      </c>
      <c r="N22" s="40">
        <f>N23+N24+N25+N26+N28+N29+N30</f>
        <v>1233.2</v>
      </c>
      <c r="O22" s="40">
        <f>O24+O25+O26+O28+O29+O30+O23</f>
        <v>1114.9</v>
      </c>
      <c r="P22" s="106">
        <f>O22/N22</f>
        <v>0.9040707103470645</v>
      </c>
      <c r="Q22" s="43">
        <f>O22-N22</f>
        <v>-118.29999999999995</v>
      </c>
      <c r="R22" s="40">
        <f>R23+R24+R25+R26+R28+R29+R30</f>
        <v>1285</v>
      </c>
      <c r="S22" s="40">
        <f>S24+S25+S26+S28+S29+S30+S23</f>
        <v>1358.3</v>
      </c>
      <c r="T22" s="106">
        <f>S22/R22</f>
        <v>1.0570428015564202</v>
      </c>
      <c r="U22" s="43">
        <f>S22-R22</f>
        <v>73.29999999999995</v>
      </c>
      <c r="V22" s="45">
        <f>V23+V24+V25+V26+V28+V29+V30</f>
        <v>0</v>
      </c>
      <c r="W22" s="45">
        <f>W30+W29+W28+W26+W25+W24+W23</f>
        <v>0</v>
      </c>
      <c r="X22" s="45">
        <f>X30+X29+X28+X26+X25+X24+X23</f>
        <v>0</v>
      </c>
      <c r="Y22" s="48">
        <f>W22-V22</f>
        <v>0</v>
      </c>
      <c r="Z22" s="49" t="s">
        <v>23</v>
      </c>
      <c r="AA22" s="45">
        <f>AA23+AA24+AA25+AA26+AA28+AA29+AA30</f>
        <v>2</v>
      </c>
      <c r="AB22" s="46">
        <f>AB24+AB25+AB26+AB28+AB29+AB30+AB23</f>
        <v>1.6</v>
      </c>
      <c r="AC22" s="47">
        <f>AB22/AA22</f>
        <v>0.8</v>
      </c>
      <c r="AD22" s="48">
        <f>AB22-AA22</f>
        <v>-0.3999999999999999</v>
      </c>
      <c r="AE22" s="45">
        <f>AE24+AE25+AE26+AE28+AE29+AE30</f>
        <v>1893.4</v>
      </c>
      <c r="AF22" s="45">
        <f>AF23+AF24+AF25+AF26+AF28+AF29+AF30</f>
        <v>2832.7</v>
      </c>
      <c r="AG22" s="112">
        <f>AF22/AE22</f>
        <v>1.4960916869124326</v>
      </c>
      <c r="AH22" s="48">
        <f>AF22-AE22</f>
        <v>939.2999999999997</v>
      </c>
      <c r="AI22" s="46">
        <f>AI23+AI24+AI25+AI26+AI28+AI29+AI30</f>
        <v>1156.5</v>
      </c>
      <c r="AJ22" s="45">
        <f>AJ30+AJ29+AJ28+AJ26+AJ25+AJ24+AJ23</f>
        <v>1143.9</v>
      </c>
      <c r="AK22" s="47">
        <f>AJ22/AI22</f>
        <v>0.9891050583657588</v>
      </c>
      <c r="AL22" s="50">
        <f>AJ22-AI22</f>
        <v>-12.599999999999909</v>
      </c>
      <c r="AM22" s="46">
        <f>AM23+AM24+AM25+AM26+AM28+AM29+AM30</f>
        <v>9525</v>
      </c>
      <c r="AN22" s="46">
        <f>AN24+AN25+AN26+AN28+AN29+AN30+AN23</f>
        <v>18285.8</v>
      </c>
      <c r="AO22" s="51">
        <f>AN22/AM22</f>
        <v>1.919769028871391</v>
      </c>
      <c r="AP22" s="48">
        <f>AN22-AM22</f>
        <v>8760.8</v>
      </c>
      <c r="AQ22" s="45">
        <f>AQ23+AQ24+AQ25+AQ26+AQ28+AQ29+AQ30</f>
        <v>573</v>
      </c>
      <c r="AR22" s="45">
        <f>AR23+AR24+AR25+AR26+AR28+AR29+AR30</f>
        <v>655.0999999999999</v>
      </c>
      <c r="AS22" s="113">
        <f>AR22/AQ22</f>
        <v>1.1432809773123909</v>
      </c>
      <c r="AT22" s="108">
        <f aca="true" t="shared" si="12" ref="AT22:AT30">AR22-AQ22</f>
        <v>82.09999999999991</v>
      </c>
    </row>
    <row r="23" spans="1:46" ht="17.25" customHeight="1">
      <c r="A23" s="52" t="s">
        <v>24</v>
      </c>
      <c r="B23" s="53">
        <f>F23+J23</f>
        <v>2587</v>
      </c>
      <c r="C23" s="129">
        <f>G23+K23</f>
        <v>2328.1</v>
      </c>
      <c r="D23" s="55">
        <f>C23/B23</f>
        <v>0.8999226903749517</v>
      </c>
      <c r="E23" s="56">
        <f>C23-B23</f>
        <v>-258.9000000000001</v>
      </c>
      <c r="F23" s="57">
        <v>1402</v>
      </c>
      <c r="G23" s="54">
        <v>1140.6</v>
      </c>
      <c r="H23" s="132">
        <f aca="true" t="shared" si="13" ref="H23:H30">G23/F23</f>
        <v>0.8135520684736091</v>
      </c>
      <c r="I23" s="131">
        <f aca="true" t="shared" si="14" ref="I23:I30">G23-F23</f>
        <v>-261.4000000000001</v>
      </c>
      <c r="J23" s="57">
        <f>N23+R23+V23+AA23+AE23+AI23+AM23+AQ23</f>
        <v>1185</v>
      </c>
      <c r="K23" s="54">
        <f>O23+S23+W23+AB23+AF23+AJ23+AN23+AR23</f>
        <v>1187.5</v>
      </c>
      <c r="L23" s="58">
        <f>K23/J23</f>
        <v>1.0021097046413503</v>
      </c>
      <c r="M23" s="59">
        <f>K23-J23</f>
        <v>2.5</v>
      </c>
      <c r="N23" s="53">
        <v>85</v>
      </c>
      <c r="O23" s="114">
        <v>54.6</v>
      </c>
      <c r="P23" s="58">
        <f>O23/N23</f>
        <v>0.6423529411764706</v>
      </c>
      <c r="Q23" s="59">
        <f aca="true" t="shared" si="15" ref="Q23:Q30">O23-N23</f>
        <v>-30.4</v>
      </c>
      <c r="R23" s="53">
        <v>200</v>
      </c>
      <c r="S23" s="114">
        <v>172.2</v>
      </c>
      <c r="T23" s="128">
        <f>S23/R23</f>
        <v>0.861</v>
      </c>
      <c r="U23" s="59">
        <f aca="true" t="shared" si="16" ref="U23:U30">S23-R23</f>
        <v>-27.80000000000001</v>
      </c>
      <c r="V23" s="57"/>
      <c r="W23" s="54"/>
      <c r="X23" s="116"/>
      <c r="Y23" s="56"/>
      <c r="Z23" s="62" t="s">
        <v>24</v>
      </c>
      <c r="AA23" s="68"/>
      <c r="AB23" s="69"/>
      <c r="AC23" s="55"/>
      <c r="AD23" s="48"/>
      <c r="AE23" s="68"/>
      <c r="AF23" s="69"/>
      <c r="AG23" s="112"/>
      <c r="AH23" s="56"/>
      <c r="AI23" s="63"/>
      <c r="AJ23" s="54"/>
      <c r="AK23" s="55"/>
      <c r="AL23" s="64"/>
      <c r="AM23" s="57">
        <v>900</v>
      </c>
      <c r="AN23" s="54">
        <v>960.7</v>
      </c>
      <c r="AO23" s="65">
        <f>AN23/AM23</f>
        <v>1.0674444444444444</v>
      </c>
      <c r="AP23" s="56">
        <f>AN23-AM23</f>
        <v>60.700000000000045</v>
      </c>
      <c r="AQ23" s="57"/>
      <c r="AR23" s="54"/>
      <c r="AS23" s="113"/>
      <c r="AT23" s="66"/>
    </row>
    <row r="24" spans="1:46" ht="75.75" customHeight="1">
      <c r="A24" s="72" t="s">
        <v>36</v>
      </c>
      <c r="B24" s="53">
        <f aca="true" t="shared" si="17" ref="B24:B30">F24+J24</f>
        <v>1553.8</v>
      </c>
      <c r="C24" s="129">
        <f aca="true" t="shared" si="18" ref="C24:C30">G24+K24</f>
        <v>1893.1</v>
      </c>
      <c r="D24" s="55">
        <f aca="true" t="shared" si="19" ref="D24:D30">C24/B24</f>
        <v>1.218367872313039</v>
      </c>
      <c r="E24" s="56">
        <f aca="true" t="shared" si="20" ref="E24:E30">C24-B24</f>
        <v>339.29999999999995</v>
      </c>
      <c r="F24" s="68">
        <v>656.4</v>
      </c>
      <c r="G24" s="69">
        <v>717.2</v>
      </c>
      <c r="H24" s="132">
        <f t="shared" si="13"/>
        <v>1.092626447288239</v>
      </c>
      <c r="I24" s="131">
        <f t="shared" si="14"/>
        <v>60.80000000000007</v>
      </c>
      <c r="J24" s="57">
        <f>N24+R24+V24+AA24+AE24+AI24+AM24+AQ24</f>
        <v>897.4</v>
      </c>
      <c r="K24" s="54">
        <f aca="true" t="shared" si="21" ref="K24:K30">O24+S24+W24+AB24+AF24+AJ24+AN24+AR24</f>
        <v>1175.8999999999999</v>
      </c>
      <c r="L24" s="58">
        <f>K24/J24</f>
        <v>1.310340985067974</v>
      </c>
      <c r="M24" s="59">
        <f aca="true" t="shared" si="22" ref="M24:M30">K24-J24</f>
        <v>278.4999999999999</v>
      </c>
      <c r="N24" s="117">
        <v>425</v>
      </c>
      <c r="O24" s="118">
        <v>324.2</v>
      </c>
      <c r="P24" s="58">
        <f>O24/N24</f>
        <v>0.7628235294117647</v>
      </c>
      <c r="Q24" s="59">
        <f t="shared" si="15"/>
        <v>-100.80000000000001</v>
      </c>
      <c r="R24" s="117">
        <v>280</v>
      </c>
      <c r="S24" s="118">
        <v>442.9</v>
      </c>
      <c r="T24" s="58">
        <f>S24/R24</f>
        <v>1.5817857142857141</v>
      </c>
      <c r="U24" s="59">
        <f t="shared" si="16"/>
        <v>162.89999999999998</v>
      </c>
      <c r="V24" s="68"/>
      <c r="W24" s="69"/>
      <c r="X24" s="116"/>
      <c r="Y24" s="71"/>
      <c r="Z24" s="73" t="s">
        <v>38</v>
      </c>
      <c r="AA24" s="74"/>
      <c r="AB24" s="75"/>
      <c r="AC24" s="55"/>
      <c r="AD24" s="48"/>
      <c r="AE24" s="74">
        <v>38.4</v>
      </c>
      <c r="AF24" s="75">
        <v>51.1</v>
      </c>
      <c r="AG24" s="116">
        <f>AF24/AE24</f>
        <v>1.3307291666666667</v>
      </c>
      <c r="AH24" s="56">
        <f>AF24-AE24</f>
        <v>12.700000000000003</v>
      </c>
      <c r="AI24" s="77">
        <v>59</v>
      </c>
      <c r="AJ24" s="69">
        <v>84.4</v>
      </c>
      <c r="AK24" s="55">
        <f>AJ24/AI24</f>
        <v>1.4305084745762713</v>
      </c>
      <c r="AL24" s="64">
        <f>AJ24-AI24</f>
        <v>25.400000000000006</v>
      </c>
      <c r="AM24" s="68">
        <v>45</v>
      </c>
      <c r="AN24" s="69">
        <v>160.5</v>
      </c>
      <c r="AO24" s="65">
        <f>AN24/AM24</f>
        <v>3.566666666666667</v>
      </c>
      <c r="AP24" s="56">
        <f>AN24-AM24</f>
        <v>115.5</v>
      </c>
      <c r="AQ24" s="68">
        <v>50</v>
      </c>
      <c r="AR24" s="69">
        <v>112.8</v>
      </c>
      <c r="AS24" s="115">
        <f>AR24/AQ24</f>
        <v>2.256</v>
      </c>
      <c r="AT24" s="119">
        <f t="shared" si="12"/>
        <v>62.8</v>
      </c>
    </row>
    <row r="25" spans="1:46" ht="54" customHeight="1">
      <c r="A25" s="52" t="s">
        <v>25</v>
      </c>
      <c r="B25" s="53">
        <f t="shared" si="17"/>
        <v>830</v>
      </c>
      <c r="C25" s="129">
        <f t="shared" si="18"/>
        <v>927.8</v>
      </c>
      <c r="D25" s="55">
        <f t="shared" si="19"/>
        <v>1.1178313253012047</v>
      </c>
      <c r="E25" s="56">
        <f t="shared" si="20"/>
        <v>97.79999999999995</v>
      </c>
      <c r="F25" s="74">
        <v>830</v>
      </c>
      <c r="G25" s="75">
        <v>927.8</v>
      </c>
      <c r="H25" s="132">
        <f t="shared" si="13"/>
        <v>1.1178313253012047</v>
      </c>
      <c r="I25" s="131">
        <f t="shared" si="14"/>
        <v>97.79999999999995</v>
      </c>
      <c r="J25" s="57"/>
      <c r="K25" s="54"/>
      <c r="L25" s="58"/>
      <c r="M25" s="59"/>
      <c r="N25" s="120"/>
      <c r="O25" s="121"/>
      <c r="P25" s="58"/>
      <c r="Q25" s="59"/>
      <c r="R25" s="117"/>
      <c r="S25" s="121"/>
      <c r="T25" s="58"/>
      <c r="U25" s="59"/>
      <c r="V25" s="74"/>
      <c r="W25" s="75"/>
      <c r="X25" s="55"/>
      <c r="Y25" s="71"/>
      <c r="Z25" s="78" t="s">
        <v>25</v>
      </c>
      <c r="AA25" s="74"/>
      <c r="AB25" s="75"/>
      <c r="AC25" s="55"/>
      <c r="AD25" s="48"/>
      <c r="AE25" s="74"/>
      <c r="AF25" s="75"/>
      <c r="AG25" s="112"/>
      <c r="AH25" s="56"/>
      <c r="AI25" s="79"/>
      <c r="AJ25" s="75"/>
      <c r="AK25" s="55"/>
      <c r="AL25" s="64"/>
      <c r="AM25" s="74"/>
      <c r="AN25" s="75"/>
      <c r="AO25" s="65"/>
      <c r="AP25" s="56"/>
      <c r="AQ25" s="74"/>
      <c r="AR25" s="75"/>
      <c r="AS25" s="115"/>
      <c r="AT25" s="119"/>
    </row>
    <row r="26" spans="1:46" ht="71.25" customHeight="1">
      <c r="A26" s="52" t="s">
        <v>33</v>
      </c>
      <c r="B26" s="53">
        <f t="shared" si="17"/>
        <v>14252</v>
      </c>
      <c r="C26" s="129">
        <f t="shared" si="18"/>
        <v>12469.7</v>
      </c>
      <c r="D26" s="55">
        <f t="shared" si="19"/>
        <v>0.8749438675273646</v>
      </c>
      <c r="E26" s="56">
        <f t="shared" si="20"/>
        <v>-1782.2999999999993</v>
      </c>
      <c r="F26" s="80">
        <v>13850</v>
      </c>
      <c r="G26" s="81">
        <v>12145.2</v>
      </c>
      <c r="H26" s="132">
        <f t="shared" si="13"/>
        <v>0.8769097472924188</v>
      </c>
      <c r="I26" s="131">
        <f t="shared" si="14"/>
        <v>-1704.7999999999993</v>
      </c>
      <c r="J26" s="57">
        <f>N26+R26+V26+AA26+AE26+AI26+AM26+AQ26</f>
        <v>402</v>
      </c>
      <c r="K26" s="54">
        <f t="shared" si="21"/>
        <v>324.50000000000006</v>
      </c>
      <c r="L26" s="58">
        <f aca="true" t="shared" si="23" ref="L26:L31">K26/J26</f>
        <v>0.8072139303482588</v>
      </c>
      <c r="M26" s="59">
        <f t="shared" si="22"/>
        <v>-77.49999999999994</v>
      </c>
      <c r="N26" s="122"/>
      <c r="O26" s="123"/>
      <c r="P26" s="58"/>
      <c r="Q26" s="59"/>
      <c r="R26" s="117">
        <v>300</v>
      </c>
      <c r="S26" s="123">
        <v>259</v>
      </c>
      <c r="T26" s="58">
        <f>S26/R26</f>
        <v>0.8633333333333333</v>
      </c>
      <c r="U26" s="59">
        <f t="shared" si="16"/>
        <v>-41</v>
      </c>
      <c r="V26" s="80"/>
      <c r="W26" s="81"/>
      <c r="X26" s="55"/>
      <c r="Y26" s="71"/>
      <c r="Z26" s="78" t="s">
        <v>33</v>
      </c>
      <c r="AA26" s="80">
        <v>2</v>
      </c>
      <c r="AB26" s="81">
        <v>1.6</v>
      </c>
      <c r="AC26" s="55">
        <f>AB26/AA26</f>
        <v>0.8</v>
      </c>
      <c r="AD26" s="56">
        <f>AB26-AA26</f>
        <v>-0.3999999999999999</v>
      </c>
      <c r="AE26" s="80">
        <v>50</v>
      </c>
      <c r="AF26" s="81">
        <v>23.6</v>
      </c>
      <c r="AG26" s="116">
        <f>AF26/AE26</f>
        <v>0.47200000000000003</v>
      </c>
      <c r="AH26" s="56">
        <f>AF26-AE26</f>
        <v>-26.4</v>
      </c>
      <c r="AI26" s="79"/>
      <c r="AJ26" s="81"/>
      <c r="AK26" s="55"/>
      <c r="AL26" s="64"/>
      <c r="AM26" s="74">
        <v>50</v>
      </c>
      <c r="AN26" s="75">
        <v>40.3</v>
      </c>
      <c r="AO26" s="65">
        <f>AN26/AM26</f>
        <v>0.8059999999999999</v>
      </c>
      <c r="AP26" s="56">
        <f>AN26-AM26</f>
        <v>-9.700000000000003</v>
      </c>
      <c r="AQ26" s="74"/>
      <c r="AR26" s="75"/>
      <c r="AS26" s="115"/>
      <c r="AT26" s="119"/>
    </row>
    <row r="27" spans="1:48" s="11" customFormat="1" ht="17.25" customHeight="1" hidden="1">
      <c r="A27" s="82" t="s">
        <v>26</v>
      </c>
      <c r="B27" s="53">
        <f t="shared" si="17"/>
        <v>0</v>
      </c>
      <c r="C27" s="129">
        <f t="shared" si="18"/>
        <v>0</v>
      </c>
      <c r="D27" s="55" t="e">
        <f t="shared" si="19"/>
        <v>#DIV/0!</v>
      </c>
      <c r="E27" s="56">
        <f t="shared" si="20"/>
        <v>0</v>
      </c>
      <c r="F27" s="57"/>
      <c r="G27" s="54"/>
      <c r="H27" s="132" t="e">
        <f t="shared" si="13"/>
        <v>#DIV/0!</v>
      </c>
      <c r="I27" s="131">
        <f t="shared" si="14"/>
        <v>0</v>
      </c>
      <c r="J27" s="57">
        <f>N27+R27+V27+AA27+AE27+AI27+AM27+AQ27</f>
        <v>0</v>
      </c>
      <c r="K27" s="54">
        <f t="shared" si="21"/>
        <v>0</v>
      </c>
      <c r="L27" s="58" t="e">
        <f t="shared" si="23"/>
        <v>#DIV/0!</v>
      </c>
      <c r="M27" s="59">
        <f t="shared" si="22"/>
        <v>0</v>
      </c>
      <c r="N27" s="53"/>
      <c r="O27" s="114"/>
      <c r="P27" s="58" t="e">
        <f>O27/N27</f>
        <v>#DIV/0!</v>
      </c>
      <c r="Q27" s="59">
        <f t="shared" si="15"/>
        <v>0</v>
      </c>
      <c r="R27" s="53"/>
      <c r="S27" s="114"/>
      <c r="T27" s="58" t="e">
        <f>S27/R27</f>
        <v>#DIV/0!</v>
      </c>
      <c r="U27" s="59">
        <f t="shared" si="16"/>
        <v>0</v>
      </c>
      <c r="V27" s="57"/>
      <c r="W27" s="54"/>
      <c r="X27" s="55"/>
      <c r="Y27" s="71"/>
      <c r="Z27" s="62" t="s">
        <v>26</v>
      </c>
      <c r="AA27" s="57"/>
      <c r="AB27" s="54"/>
      <c r="AC27" s="76"/>
      <c r="AD27" s="48">
        <f>AB27-AA27</f>
        <v>0</v>
      </c>
      <c r="AE27" s="57"/>
      <c r="AF27" s="54"/>
      <c r="AG27" s="116" t="e">
        <f>AF27/AE27</f>
        <v>#DIV/0!</v>
      </c>
      <c r="AH27" s="56">
        <f>AF27-AE27</f>
        <v>0</v>
      </c>
      <c r="AI27" s="83"/>
      <c r="AJ27" s="54"/>
      <c r="AK27" s="55" t="e">
        <f>AJ27/AI27</f>
        <v>#DIV/0!</v>
      </c>
      <c r="AL27" s="64">
        <f>AJ27-AI27</f>
        <v>0</v>
      </c>
      <c r="AM27" s="80"/>
      <c r="AN27" s="81"/>
      <c r="AO27" s="65" t="e">
        <f>AN27/AM27</f>
        <v>#DIV/0!</v>
      </c>
      <c r="AP27" s="56">
        <f>AN27-AM27</f>
        <v>0</v>
      </c>
      <c r="AQ27" s="80"/>
      <c r="AR27" s="81"/>
      <c r="AS27" s="115" t="e">
        <f>AR27/AQ27</f>
        <v>#DIV/0!</v>
      </c>
      <c r="AT27" s="119">
        <f t="shared" si="12"/>
        <v>0</v>
      </c>
      <c r="AU27" s="5"/>
      <c r="AV27" s="10"/>
    </row>
    <row r="28" spans="1:47" s="12" customFormat="1" ht="75.75" customHeight="1">
      <c r="A28" s="72" t="s">
        <v>29</v>
      </c>
      <c r="B28" s="53">
        <f t="shared" si="17"/>
        <v>14581.5</v>
      </c>
      <c r="C28" s="129">
        <f t="shared" si="18"/>
        <v>24069.8</v>
      </c>
      <c r="D28" s="55">
        <f t="shared" si="19"/>
        <v>1.650708089016905</v>
      </c>
      <c r="E28" s="56">
        <f t="shared" si="20"/>
        <v>9488.3</v>
      </c>
      <c r="F28" s="68">
        <v>2140</v>
      </c>
      <c r="G28" s="69">
        <v>2255.5</v>
      </c>
      <c r="H28" s="132">
        <f t="shared" si="13"/>
        <v>1.0539719626168225</v>
      </c>
      <c r="I28" s="131">
        <f t="shared" si="14"/>
        <v>115.5</v>
      </c>
      <c r="J28" s="57">
        <f>N28+R28+V28+AA28+AE28+AI28+AM28+AQ28</f>
        <v>12441.5</v>
      </c>
      <c r="K28" s="54">
        <f t="shared" si="21"/>
        <v>21814.3</v>
      </c>
      <c r="L28" s="58">
        <f t="shared" si="23"/>
        <v>1.7533496764859542</v>
      </c>
      <c r="M28" s="59">
        <f t="shared" si="22"/>
        <v>9372.8</v>
      </c>
      <c r="N28" s="117">
        <v>653</v>
      </c>
      <c r="O28" s="84">
        <v>659.5</v>
      </c>
      <c r="P28" s="58">
        <f>O28/N28</f>
        <v>1.0099540581929556</v>
      </c>
      <c r="Q28" s="59">
        <f t="shared" si="15"/>
        <v>6.5</v>
      </c>
      <c r="R28" s="117">
        <v>50</v>
      </c>
      <c r="S28" s="118">
        <v>14</v>
      </c>
      <c r="T28" s="58">
        <f>S28/R28</f>
        <v>0.28</v>
      </c>
      <c r="U28" s="59">
        <f t="shared" si="16"/>
        <v>-36</v>
      </c>
      <c r="V28" s="68"/>
      <c r="W28" s="84"/>
      <c r="X28" s="55"/>
      <c r="Y28" s="71"/>
      <c r="Z28" s="73" t="s">
        <v>29</v>
      </c>
      <c r="AA28" s="68"/>
      <c r="AB28" s="84"/>
      <c r="AC28" s="76"/>
      <c r="AD28" s="48"/>
      <c r="AE28" s="85">
        <v>1715</v>
      </c>
      <c r="AF28" s="84">
        <v>2663</v>
      </c>
      <c r="AG28" s="116">
        <f>AF28/AE28</f>
        <v>1.5527696793002916</v>
      </c>
      <c r="AH28" s="56">
        <f>AF28-AE28</f>
        <v>948</v>
      </c>
      <c r="AI28" s="86">
        <v>1023.5</v>
      </c>
      <c r="AJ28" s="84">
        <v>1023.5</v>
      </c>
      <c r="AK28" s="55">
        <f>AJ28/AI28</f>
        <v>1</v>
      </c>
      <c r="AL28" s="64">
        <f>AJ28-AI28</f>
        <v>0</v>
      </c>
      <c r="AM28" s="85">
        <v>8500</v>
      </c>
      <c r="AN28" s="84">
        <v>16954.3</v>
      </c>
      <c r="AO28" s="65">
        <f>AN28/AM28</f>
        <v>1.9946235294117647</v>
      </c>
      <c r="AP28" s="56">
        <f>AN28-AM28</f>
        <v>8454.3</v>
      </c>
      <c r="AQ28" s="85">
        <v>500</v>
      </c>
      <c r="AR28" s="84">
        <v>500</v>
      </c>
      <c r="AS28" s="115">
        <f>AR28/AQ28</f>
        <v>1</v>
      </c>
      <c r="AT28" s="119">
        <f t="shared" si="12"/>
        <v>0</v>
      </c>
      <c r="AU28" s="17"/>
    </row>
    <row r="29" spans="1:46" ht="38.25" customHeight="1">
      <c r="A29" s="52" t="s">
        <v>34</v>
      </c>
      <c r="B29" s="53">
        <f t="shared" si="17"/>
        <v>372.7</v>
      </c>
      <c r="C29" s="129">
        <f t="shared" si="18"/>
        <v>468.09999999999997</v>
      </c>
      <c r="D29" s="55">
        <f t="shared" si="19"/>
        <v>1.25596994902066</v>
      </c>
      <c r="E29" s="56">
        <f t="shared" si="20"/>
        <v>95.39999999999998</v>
      </c>
      <c r="F29" s="57">
        <v>365</v>
      </c>
      <c r="G29" s="54">
        <v>460.4</v>
      </c>
      <c r="H29" s="132">
        <f t="shared" si="13"/>
        <v>1.2613698630136985</v>
      </c>
      <c r="I29" s="131">
        <f t="shared" si="14"/>
        <v>95.39999999999998</v>
      </c>
      <c r="J29" s="57">
        <f>N29+R29+V29+AA29+AE29+AI29+AM29+AQ29</f>
        <v>7.7</v>
      </c>
      <c r="K29" s="54">
        <f t="shared" si="21"/>
        <v>7.7</v>
      </c>
      <c r="L29" s="58">
        <f t="shared" si="23"/>
        <v>1</v>
      </c>
      <c r="M29" s="59">
        <f t="shared" si="22"/>
        <v>0</v>
      </c>
      <c r="N29" s="53">
        <v>7.7</v>
      </c>
      <c r="O29" s="114">
        <v>7.7</v>
      </c>
      <c r="P29" s="58">
        <f>O29/N29</f>
        <v>1</v>
      </c>
      <c r="Q29" s="59">
        <f t="shared" si="15"/>
        <v>0</v>
      </c>
      <c r="R29" s="53"/>
      <c r="S29" s="114"/>
      <c r="T29" s="58"/>
      <c r="U29" s="59"/>
      <c r="V29" s="57"/>
      <c r="W29" s="54"/>
      <c r="X29" s="55"/>
      <c r="Y29" s="71"/>
      <c r="Z29" s="87" t="s">
        <v>34</v>
      </c>
      <c r="AA29" s="57"/>
      <c r="AB29" s="54"/>
      <c r="AC29" s="55"/>
      <c r="AD29" s="48"/>
      <c r="AE29" s="57"/>
      <c r="AF29" s="54"/>
      <c r="AG29" s="116"/>
      <c r="AH29" s="56"/>
      <c r="AI29" s="63"/>
      <c r="AJ29" s="54"/>
      <c r="AK29" s="55"/>
      <c r="AL29" s="64"/>
      <c r="AM29" s="57"/>
      <c r="AN29" s="54"/>
      <c r="AO29" s="65"/>
      <c r="AP29" s="56"/>
      <c r="AQ29" s="57"/>
      <c r="AR29" s="54"/>
      <c r="AS29" s="115"/>
      <c r="AT29" s="119"/>
    </row>
    <row r="30" spans="1:46" ht="30.75" customHeight="1">
      <c r="A30" s="88" t="s">
        <v>35</v>
      </c>
      <c r="B30" s="53">
        <f t="shared" si="17"/>
        <v>2285.3</v>
      </c>
      <c r="C30" s="129">
        <f t="shared" si="18"/>
        <v>2779.5</v>
      </c>
      <c r="D30" s="116">
        <f t="shared" si="19"/>
        <v>1.216251695619831</v>
      </c>
      <c r="E30" s="56">
        <f t="shared" si="20"/>
        <v>494.1999999999998</v>
      </c>
      <c r="F30" s="57">
        <v>1550.8</v>
      </c>
      <c r="G30" s="69">
        <v>1897.1</v>
      </c>
      <c r="H30" s="132">
        <f t="shared" si="13"/>
        <v>1.223304101109105</v>
      </c>
      <c r="I30" s="131">
        <f t="shared" si="14"/>
        <v>346.29999999999995</v>
      </c>
      <c r="J30" s="57">
        <f>N30+R30+V30+AA30+AE30+AI30+AM30+AQ30</f>
        <v>734.5</v>
      </c>
      <c r="K30" s="54">
        <f t="shared" si="21"/>
        <v>882.4</v>
      </c>
      <c r="L30" s="58">
        <f t="shared" si="23"/>
        <v>1.201361470388019</v>
      </c>
      <c r="M30" s="59">
        <f t="shared" si="22"/>
        <v>147.89999999999998</v>
      </c>
      <c r="N30" s="117">
        <v>62.5</v>
      </c>
      <c r="O30" s="118">
        <v>68.9</v>
      </c>
      <c r="P30" s="58">
        <f>O30/N30</f>
        <v>1.1024</v>
      </c>
      <c r="Q30" s="59">
        <f t="shared" si="15"/>
        <v>6.400000000000006</v>
      </c>
      <c r="R30" s="117">
        <v>455</v>
      </c>
      <c r="S30" s="118">
        <v>470.2</v>
      </c>
      <c r="T30" s="58">
        <f>S30/R30</f>
        <v>1.0334065934065935</v>
      </c>
      <c r="U30" s="59">
        <f t="shared" si="16"/>
        <v>15.199999999999989</v>
      </c>
      <c r="V30" s="68"/>
      <c r="W30" s="69"/>
      <c r="X30" s="70"/>
      <c r="Y30" s="71"/>
      <c r="Z30" s="89" t="s">
        <v>35</v>
      </c>
      <c r="AA30" s="68"/>
      <c r="AB30" s="69"/>
      <c r="AC30" s="70"/>
      <c r="AD30" s="48"/>
      <c r="AE30" s="68">
        <v>90</v>
      </c>
      <c r="AF30" s="69">
        <v>95</v>
      </c>
      <c r="AG30" s="116">
        <f>AF30/AE30</f>
        <v>1.0555555555555556</v>
      </c>
      <c r="AH30" s="56">
        <f>AF30-AE30</f>
        <v>5</v>
      </c>
      <c r="AI30" s="77">
        <v>74</v>
      </c>
      <c r="AJ30" s="69">
        <v>36</v>
      </c>
      <c r="AK30" s="55">
        <f>AJ30/AI30</f>
        <v>0.4864864864864865</v>
      </c>
      <c r="AL30" s="64">
        <f>AJ30-AI30</f>
        <v>-38</v>
      </c>
      <c r="AM30" s="68">
        <v>30</v>
      </c>
      <c r="AN30" s="69">
        <v>170</v>
      </c>
      <c r="AO30" s="65">
        <f>AN30/AM30</f>
        <v>5.666666666666667</v>
      </c>
      <c r="AP30" s="56">
        <f>AN30-AM30</f>
        <v>140</v>
      </c>
      <c r="AQ30" s="68">
        <v>23</v>
      </c>
      <c r="AR30" s="69">
        <v>42.3</v>
      </c>
      <c r="AS30" s="146">
        <f>AR30/AQ30</f>
        <v>1.8391304347826085</v>
      </c>
      <c r="AT30" s="119">
        <f t="shared" si="12"/>
        <v>19.299999999999997</v>
      </c>
    </row>
    <row r="31" spans="1:46" s="8" customFormat="1" ht="24" customHeight="1" thickBot="1">
      <c r="A31" s="90" t="s">
        <v>27</v>
      </c>
      <c r="B31" s="133">
        <f>B22+B11</f>
        <v>117991.20000000001</v>
      </c>
      <c r="C31" s="134">
        <f>C22+C11</f>
        <v>132415.9</v>
      </c>
      <c r="D31" s="135">
        <f>C31/B31</f>
        <v>1.1222523374624547</v>
      </c>
      <c r="E31" s="136">
        <f>C31-B31</f>
        <v>14424.699999999983</v>
      </c>
      <c r="F31" s="133">
        <f>F22+F11</f>
        <v>67015.1</v>
      </c>
      <c r="G31" s="137">
        <f>G22+G11</f>
        <v>66647.1</v>
      </c>
      <c r="H31" s="135">
        <f>G31/F31</f>
        <v>0.9945087002779971</v>
      </c>
      <c r="I31" s="138">
        <f>G31-F31</f>
        <v>-368</v>
      </c>
      <c r="J31" s="133">
        <f>J22+J11</f>
        <v>50976.1</v>
      </c>
      <c r="K31" s="137">
        <f>K22+K11</f>
        <v>65768.8</v>
      </c>
      <c r="L31" s="135">
        <f t="shared" si="23"/>
        <v>1.2901889316758246</v>
      </c>
      <c r="M31" s="148">
        <f>K31-J31</f>
        <v>14792.700000000004</v>
      </c>
      <c r="N31" s="133">
        <f>N22+N11</f>
        <v>8922.5</v>
      </c>
      <c r="O31" s="134">
        <f>O22+O11</f>
        <v>10358.5</v>
      </c>
      <c r="P31" s="139">
        <f>O31/N31</f>
        <v>1.1609414401793219</v>
      </c>
      <c r="Q31" s="138">
        <f>O31-N31</f>
        <v>1436</v>
      </c>
      <c r="R31" s="133">
        <f>R22+R11</f>
        <v>7725</v>
      </c>
      <c r="S31" s="137">
        <f>S22+S11</f>
        <v>8325.8</v>
      </c>
      <c r="T31" s="135">
        <f>S31/R31</f>
        <v>1.0777734627831714</v>
      </c>
      <c r="U31" s="138">
        <f>S31-R31</f>
        <v>600.7999999999993</v>
      </c>
      <c r="V31" s="133">
        <f>V22+V11</f>
        <v>2556.9</v>
      </c>
      <c r="W31" s="137">
        <f>W22+W11</f>
        <v>3292.5</v>
      </c>
      <c r="X31" s="135">
        <f>W31/V31</f>
        <v>1.2876921271852633</v>
      </c>
      <c r="Y31" s="138">
        <f>W31-V31</f>
        <v>735.5999999999999</v>
      </c>
      <c r="Z31" s="140" t="s">
        <v>27</v>
      </c>
      <c r="AA31" s="133">
        <f>AA22+AA11</f>
        <v>1304.9</v>
      </c>
      <c r="AB31" s="137">
        <f>AB22+AB11</f>
        <v>1868.8999999999999</v>
      </c>
      <c r="AC31" s="139">
        <f>AB31/AA31</f>
        <v>1.4322170281247604</v>
      </c>
      <c r="AD31" s="138">
        <f>AB31-AA31</f>
        <v>563.9999999999998</v>
      </c>
      <c r="AE31" s="133">
        <f>AE22+AE11</f>
        <v>8153.299999999999</v>
      </c>
      <c r="AF31" s="137">
        <f>AF22+AF11</f>
        <v>10265.3</v>
      </c>
      <c r="AG31" s="139">
        <f>AF31/AE31</f>
        <v>1.2590362184636896</v>
      </c>
      <c r="AH31" s="138">
        <f>AF31-AE31</f>
        <v>2112</v>
      </c>
      <c r="AI31" s="141">
        <f>AI22+AI11</f>
        <v>2145.7</v>
      </c>
      <c r="AJ31" s="137">
        <f>AJ22+AJ11</f>
        <v>2366.3</v>
      </c>
      <c r="AK31" s="142">
        <f>AJ31/AI31</f>
        <v>1.1028102717062034</v>
      </c>
      <c r="AL31" s="143">
        <f>AJ31-AI31</f>
        <v>220.60000000000036</v>
      </c>
      <c r="AM31" s="133">
        <f>AM22+AM11</f>
        <v>16482.5</v>
      </c>
      <c r="AN31" s="137">
        <f>AN22+AN11</f>
        <v>24896.699999999997</v>
      </c>
      <c r="AO31" s="144">
        <f>AN31/AM31</f>
        <v>1.5104929470650688</v>
      </c>
      <c r="AP31" s="138">
        <f>AN31-AM31</f>
        <v>8414.199999999997</v>
      </c>
      <c r="AQ31" s="133">
        <f>AQ22+AQ11</f>
        <v>3685.3</v>
      </c>
      <c r="AR31" s="137">
        <f>AR22+AR11</f>
        <v>4394.799999999999</v>
      </c>
      <c r="AS31" s="144">
        <f>AR31/AQ31</f>
        <v>1.1925216400293053</v>
      </c>
      <c r="AT31" s="91">
        <f>AR31-AQ31</f>
        <v>709.4999999999991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25"/>
      <c r="AC32" s="32"/>
      <c r="AD32" s="31"/>
      <c r="AE32" s="31"/>
      <c r="AF32" s="31"/>
      <c r="AG32" s="32"/>
      <c r="AH32" s="31"/>
      <c r="AI32" s="31"/>
      <c r="AJ32" s="31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52"/>
      <c r="W33" s="152"/>
      <c r="X33" s="152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/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/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8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8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8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8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8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8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8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8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8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8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8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8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8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8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8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8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8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8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8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8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8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8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8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8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8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8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8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8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8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8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8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8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8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8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8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8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8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8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8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8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8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8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8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8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8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8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8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8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8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8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8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8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8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8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8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8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8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8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8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8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8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8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8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8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8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A8:A10"/>
    <mergeCell ref="R9:U9"/>
    <mergeCell ref="AQ9:AT9"/>
    <mergeCell ref="V9:Y9"/>
    <mergeCell ref="N9:Q9"/>
    <mergeCell ref="AR7:AS7"/>
    <mergeCell ref="AE9:AH9"/>
    <mergeCell ref="AI9:AL9"/>
    <mergeCell ref="AM9:AP9"/>
    <mergeCell ref="J9:M9"/>
    <mergeCell ref="AQ1:AS1"/>
    <mergeCell ref="A3:AS3"/>
    <mergeCell ref="A4:AS4"/>
    <mergeCell ref="A5:AS5"/>
    <mergeCell ref="W7:X7"/>
    <mergeCell ref="AA9:AD9"/>
    <mergeCell ref="V33:X33"/>
    <mergeCell ref="B8:E9"/>
    <mergeCell ref="F8:AT8"/>
    <mergeCell ref="F9:I9"/>
    <mergeCell ref="Z9:Z10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2017-11-02T06:23:39Z</cp:lastPrinted>
  <dcterms:created xsi:type="dcterms:W3CDTF">2008-03-31T04:46:11Z</dcterms:created>
  <dcterms:modified xsi:type="dcterms:W3CDTF">2017-11-14T10:48:51Z</dcterms:modified>
  <cp:category/>
  <cp:version/>
  <cp:contentType/>
  <cp:contentStatus/>
</cp:coreProperties>
</file>