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<sst xmlns="http://schemas.openxmlformats.org/spreadsheetml/2006/main" count="106" uniqueCount="47">
  <si>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</si>
  <si>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</si>
  <si>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</si>
  <si>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</si>
  <si>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</si>
  <si>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</si>
  <si>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</si>
  <si>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</si>
  <si>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</si>
  <si>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</si>
  <si>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</si>
  <si>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</si>
  <si>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</si>
  <si>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</si>
  <si>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</si>
  <si>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</si>
  <si>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</si>
  <si>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</si>
  <si>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</si>
  <si>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</si>
  <si>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</si>
  <si>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</si>
  <si>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</si>
  <si>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</si>
  <si>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</si>
  <si>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</si>
  <si>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</si>
  <si>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</si>
  <si>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</si>
  <si>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</si>
  <si>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</si>
  <si>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</si>
  <si>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</si>
  <si>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</si>
  <si>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</si>
  <si>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</si>
  <si>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</si>
  <si>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налог на имущество физических лиц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</si>
  <si>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</si>
  <si>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</si>
  <si>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</si>
  <si>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</si>
  <si>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</si>
  <si>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</si>
  <si>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>за   январь-февраль 2017 года</t>
  </si>
  <si>
    <t>Бюджет на       январь-февраль     2017 года</t>
  </si>
  <si>
    <t>Факт      за      январь-февраль             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</si>
</sst>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left" wrapText="1"/>
    </xf>
    <xf numFmtId="164" fontId="10" fillId="0" borderId="20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wrapText="1"/>
    </xf>
    <xf numFmtId="164" fontId="9" fillId="0" borderId="20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wrapText="1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5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vertical="center" wrapText="1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vertical="top" wrapText="1"/>
    </xf>
    <xf numFmtId="164" fontId="9" fillId="0" borderId="35" xfId="0" applyNumberFormat="1" applyFont="1" applyFill="1" applyBorder="1" applyAlignment="1">
      <alignment horizontal="center" vertical="center"/>
    </xf>
    <xf numFmtId="164" fontId="9" fillId="33" borderId="23" xfId="0" applyNumberFormat="1" applyFont="1" applyFill="1" applyBorder="1" applyAlignment="1">
      <alignment horizontal="center" vertical="center"/>
    </xf>
    <xf numFmtId="164" fontId="9" fillId="33" borderId="26" xfId="0" applyNumberFormat="1" applyFont="1" applyFill="1" applyBorder="1" applyAlignment="1">
      <alignment horizontal="center" vertical="center"/>
    </xf>
    <xf numFmtId="164" fontId="9" fillId="33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28" xfId="0" applyNumberFormat="1" applyFont="1" applyFill="1" applyBorder="1" applyAlignment="1">
      <alignment horizontal="left" vertical="center" wrapText="1"/>
    </xf>
    <xf numFmtId="49" fontId="10" fillId="0" borderId="36" xfId="0" applyNumberFormat="1" applyFont="1" applyBorder="1" applyAlignment="1">
      <alignment wrapText="1"/>
    </xf>
    <xf numFmtId="164" fontId="10" fillId="0" borderId="37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164" fontId="10" fillId="33" borderId="39" xfId="0" applyNumberFormat="1" applyFont="1" applyFill="1" applyBorder="1" applyAlignment="1">
      <alignment horizontal="center" vertical="center"/>
    </xf>
    <xf numFmtId="164" fontId="10" fillId="33" borderId="37" xfId="0" applyNumberFormat="1" applyFont="1" applyFill="1" applyBorder="1" applyAlignment="1">
      <alignment horizontal="center" vertical="center"/>
    </xf>
    <xf numFmtId="164" fontId="10" fillId="33" borderId="32" xfId="0" applyNumberFormat="1" applyFont="1" applyFill="1" applyBorder="1" applyAlignment="1">
      <alignment horizontal="center" vertical="center"/>
    </xf>
    <xf numFmtId="165" fontId="10" fillId="33" borderId="30" xfId="0" applyNumberFormat="1" applyFont="1" applyFill="1" applyBorder="1" applyAlignment="1">
      <alignment horizontal="center" vertical="center"/>
    </xf>
    <xf numFmtId="164" fontId="10" fillId="33" borderId="36" xfId="0" applyNumberFormat="1" applyFont="1" applyFill="1" applyBorder="1" applyAlignment="1">
      <alignment horizontal="center" vertical="center"/>
    </xf>
    <xf numFmtId="165" fontId="10" fillId="34" borderId="3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38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4" fontId="9" fillId="0" borderId="44" xfId="0" applyNumberFormat="1" applyFont="1" applyBorder="1" applyAlignment="1">
      <alignment horizontal="center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45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45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5" fontId="10" fillId="0" borderId="38" xfId="0" applyNumberFormat="1" applyFont="1" applyBorder="1" applyAlignment="1">
      <alignment horizontal="center" vertical="center"/>
    </xf>
    <xf numFmtId="165" fontId="10" fillId="33" borderId="38" xfId="0" applyNumberFormat="1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center"/>
    </xf>
    <xf numFmtId="164" fontId="10" fillId="33" borderId="38" xfId="0" applyNumberFormat="1" applyFont="1" applyFill="1" applyBorder="1" applyAlignment="1">
      <alignment horizontal="center" vertical="center"/>
    </xf>
    <xf numFmtId="165" fontId="13" fillId="34" borderId="45" xfId="0" applyNumberFormat="1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38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top" wrapText="1"/>
    </xf>
    <xf numFmtId="0" fontId="10" fillId="33" borderId="53" xfId="0" applyFont="1" applyFill="1" applyBorder="1" applyAlignment="1">
      <alignment horizontal="center" vertical="top" wrapText="1"/>
    </xf>
    <xf numFmtId="0" fontId="10" fillId="33" borderId="54" xfId="0" applyFont="1" applyFill="1" applyBorder="1" applyAlignment="1">
      <alignment horizontal="center" vertical="top" wrapText="1"/>
    </xf>
    <xf numFmtId="0" fontId="10" fillId="33" borderId="55" xfId="0" applyFont="1" applyFill="1" applyBorder="1" applyAlignment="1">
      <alignment horizontal="center" vertical="top" wrapText="1"/>
    </xf>
    <xf numFmtId="0" fontId="10" fillId="33" borderId="56" xfId="0" applyFont="1" applyFill="1" applyBorder="1" applyAlignment="1">
      <alignment horizontal="center" vertical="top" wrapText="1"/>
    </xf>
    <xf numFmtId="0" fontId="10" fillId="33" borderId="5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58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top" wrapText="1"/>
    </xf>
    <xf numFmtId="0" fontId="10" fillId="33" borderId="67" xfId="0" applyFont="1" applyFill="1" applyBorder="1" applyAlignment="1">
      <alignment horizontal="center" vertical="top" wrapText="1"/>
    </xf>
    <xf numFmtId="0" fontId="10" fillId="33" borderId="52" xfId="0" applyFont="1" applyFill="1" applyBorder="1" applyAlignment="1">
      <alignment vertical="top" wrapText="1"/>
    </xf>
    <xf numFmtId="0" fontId="10" fillId="33" borderId="53" xfId="0" applyFont="1" applyFill="1" applyBorder="1" applyAlignment="1">
      <alignment vertical="top" wrapText="1"/>
    </xf>
    <xf numFmtId="0" fontId="10" fillId="33" borderId="5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25">
      <selection activeCell="N34" sqref="N34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00390625" style="1" customWidth="1"/>
    <col min="5" max="5" width="9.71093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421875" style="23" customWidth="1"/>
    <col min="12" max="12" width="9.28125" style="1" customWidth="1"/>
    <col min="13" max="13" width="9.8515625" style="2" customWidth="1"/>
    <col min="14" max="14" width="10.57421875" style="1" customWidth="1"/>
    <col min="15" max="15" width="8.57421875" style="1" customWidth="1"/>
    <col min="16" max="16" width="10.8515625" style="1" customWidth="1"/>
    <col min="17" max="17" width="8.85156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28125" style="1" customWidth="1"/>
    <col min="25" max="25" width="8.8515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0.574218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42187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66" t="s">
        <v>0</v>
      </c>
      <c r="AR1" s="166"/>
      <c r="AS1" s="166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67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9"/>
    </row>
    <row r="4" spans="1:46" ht="39.75" customHeight="1">
      <c r="A4" s="168" t="s">
        <v>32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8"/>
    </row>
    <row r="5" spans="1:46" ht="17.25" customHeight="1">
      <c r="A5" s="169" t="s">
        <v>44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8"/>
    </row>
    <row r="6" spans="1:46" ht="17.25" customHeight="1">
      <c r="A6" s="109"/>
      <c r="B6" s="109"/>
      <c r="C6" s="110"/>
      <c r="D6" s="111"/>
      <c r="E6" s="112"/>
      <c r="F6" s="113"/>
      <c r="G6" s="114"/>
      <c r="H6" s="111"/>
      <c r="I6" s="112"/>
      <c r="J6" s="111"/>
      <c r="K6" s="115"/>
      <c r="L6" s="111"/>
      <c r="M6" s="112"/>
      <c r="N6" s="111"/>
      <c r="O6" s="111"/>
      <c r="P6" s="111"/>
      <c r="Q6" s="112"/>
      <c r="R6" s="111"/>
      <c r="S6" s="113"/>
      <c r="T6" s="113"/>
      <c r="U6" s="113"/>
      <c r="V6" s="116" t="s">
        <v>31</v>
      </c>
      <c r="W6" s="116"/>
      <c r="X6" s="116"/>
      <c r="Y6" s="116"/>
      <c r="Z6" s="116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7"/>
      <c r="AM6" s="113"/>
      <c r="AN6" s="113"/>
      <c r="AO6" s="111"/>
      <c r="AP6" s="111"/>
      <c r="AQ6" s="113"/>
      <c r="AR6" s="113"/>
      <c r="AS6" s="113"/>
      <c r="AT6" s="20"/>
    </row>
    <row r="7" spans="1:46" ht="17.25" customHeight="1" thickBot="1">
      <c r="A7" s="109"/>
      <c r="B7" s="109"/>
      <c r="C7" s="110"/>
      <c r="D7" s="108"/>
      <c r="E7" s="118"/>
      <c r="F7" s="108"/>
      <c r="G7" s="119"/>
      <c r="H7" s="120"/>
      <c r="I7" s="121"/>
      <c r="J7" s="120"/>
      <c r="K7" s="115"/>
      <c r="L7" s="111"/>
      <c r="M7" s="112"/>
      <c r="N7" s="111"/>
      <c r="O7" s="111"/>
      <c r="P7" s="111"/>
      <c r="Q7" s="121"/>
      <c r="R7" s="111"/>
      <c r="S7" s="111"/>
      <c r="T7" s="111"/>
      <c r="U7" s="120"/>
      <c r="V7" s="111"/>
      <c r="W7" s="171"/>
      <c r="X7" s="171"/>
      <c r="Y7" s="111"/>
      <c r="Z7" s="120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  <c r="AM7" s="111"/>
      <c r="AN7" s="111"/>
      <c r="AO7" s="111"/>
      <c r="AP7" s="111"/>
      <c r="AQ7" s="111"/>
      <c r="AR7" s="168" t="s">
        <v>2</v>
      </c>
      <c r="AS7" s="168"/>
      <c r="AT7" s="18"/>
    </row>
    <row r="8" spans="1:46" ht="15.75" customHeight="1" thickBot="1">
      <c r="A8" s="172" t="s">
        <v>39</v>
      </c>
      <c r="B8" s="181" t="s">
        <v>3</v>
      </c>
      <c r="C8" s="182"/>
      <c r="D8" s="182"/>
      <c r="E8" s="183"/>
      <c r="F8" s="187" t="s">
        <v>4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9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</row>
    <row r="9" spans="1:46" ht="37.5" customHeight="1" thickBot="1">
      <c r="A9" s="173"/>
      <c r="B9" s="184"/>
      <c r="C9" s="185"/>
      <c r="D9" s="185"/>
      <c r="E9" s="186"/>
      <c r="F9" s="174" t="s">
        <v>40</v>
      </c>
      <c r="G9" s="175"/>
      <c r="H9" s="175"/>
      <c r="I9" s="176"/>
      <c r="J9" s="194" t="s">
        <v>28</v>
      </c>
      <c r="K9" s="195"/>
      <c r="L9" s="195"/>
      <c r="M9" s="196"/>
      <c r="N9" s="174" t="s">
        <v>5</v>
      </c>
      <c r="O9" s="175"/>
      <c r="P9" s="175"/>
      <c r="Q9" s="176"/>
      <c r="R9" s="174" t="s">
        <v>6</v>
      </c>
      <c r="S9" s="175"/>
      <c r="T9" s="175"/>
      <c r="U9" s="176"/>
      <c r="V9" s="174" t="s">
        <v>7</v>
      </c>
      <c r="W9" s="175"/>
      <c r="X9" s="175"/>
      <c r="Y9" s="176"/>
      <c r="Z9" s="190" t="s">
        <v>39</v>
      </c>
      <c r="AA9" s="174" t="s">
        <v>8</v>
      </c>
      <c r="AB9" s="175"/>
      <c r="AC9" s="175"/>
      <c r="AD9" s="176"/>
      <c r="AE9" s="174" t="s">
        <v>9</v>
      </c>
      <c r="AF9" s="175"/>
      <c r="AG9" s="175"/>
      <c r="AH9" s="176"/>
      <c r="AI9" s="192" t="s">
        <v>10</v>
      </c>
      <c r="AJ9" s="175"/>
      <c r="AK9" s="175"/>
      <c r="AL9" s="193"/>
      <c r="AM9" s="174" t="s">
        <v>11</v>
      </c>
      <c r="AN9" s="175"/>
      <c r="AO9" s="175"/>
      <c r="AP9" s="176"/>
      <c r="AQ9" s="177" t="s">
        <v>12</v>
      </c>
      <c r="AR9" s="178"/>
      <c r="AS9" s="178"/>
      <c r="AT9" s="179"/>
    </row>
    <row r="10" spans="1:47" s="9" customFormat="1" ht="113.25" customHeight="1" thickBot="1">
      <c r="A10" s="173"/>
      <c r="B10" s="35" t="s">
        <v>45</v>
      </c>
      <c r="C10" s="36" t="s">
        <v>46</v>
      </c>
      <c r="D10" s="37" t="s">
        <v>13</v>
      </c>
      <c r="E10" s="38" t="s">
        <v>14</v>
      </c>
      <c r="F10" s="35" t="s">
        <v>45</v>
      </c>
      <c r="G10" s="36" t="s">
        <v>46</v>
      </c>
      <c r="H10" s="127" t="s">
        <v>13</v>
      </c>
      <c r="I10" s="38" t="s">
        <v>14</v>
      </c>
      <c r="J10" s="35" t="s">
        <v>45</v>
      </c>
      <c r="K10" s="36" t="s">
        <v>46</v>
      </c>
      <c r="L10" s="37" t="s">
        <v>13</v>
      </c>
      <c r="M10" s="38" t="s">
        <v>14</v>
      </c>
      <c r="N10" s="35" t="s">
        <v>45</v>
      </c>
      <c r="O10" s="36" t="s">
        <v>46</v>
      </c>
      <c r="P10" s="128" t="s">
        <v>13</v>
      </c>
      <c r="Q10" s="129" t="s">
        <v>14</v>
      </c>
      <c r="R10" s="35" t="s">
        <v>45</v>
      </c>
      <c r="S10" s="36" t="s">
        <v>46</v>
      </c>
      <c r="T10" s="155" t="s">
        <v>13</v>
      </c>
      <c r="U10" s="39" t="s">
        <v>14</v>
      </c>
      <c r="V10" s="35" t="s">
        <v>45</v>
      </c>
      <c r="W10" s="36" t="s">
        <v>46</v>
      </c>
      <c r="X10" s="130" t="s">
        <v>13</v>
      </c>
      <c r="Y10" s="39" t="s">
        <v>14</v>
      </c>
      <c r="Z10" s="191"/>
      <c r="AA10" s="35" t="s">
        <v>45</v>
      </c>
      <c r="AB10" s="36" t="s">
        <v>46</v>
      </c>
      <c r="AC10" s="40" t="s">
        <v>13</v>
      </c>
      <c r="AD10" s="39" t="s">
        <v>14</v>
      </c>
      <c r="AE10" s="35" t="s">
        <v>45</v>
      </c>
      <c r="AF10" s="36" t="s">
        <v>46</v>
      </c>
      <c r="AG10" s="131" t="s">
        <v>13</v>
      </c>
      <c r="AH10" s="39" t="s">
        <v>14</v>
      </c>
      <c r="AI10" s="35" t="s">
        <v>45</v>
      </c>
      <c r="AJ10" s="36" t="s">
        <v>46</v>
      </c>
      <c r="AK10" s="40" t="s">
        <v>13</v>
      </c>
      <c r="AL10" s="41" t="s">
        <v>14</v>
      </c>
      <c r="AM10" s="35" t="s">
        <v>45</v>
      </c>
      <c r="AN10" s="36" t="s">
        <v>46</v>
      </c>
      <c r="AO10" s="42" t="s">
        <v>13</v>
      </c>
      <c r="AP10" s="39" t="s">
        <v>14</v>
      </c>
      <c r="AQ10" s="35" t="s">
        <v>45</v>
      </c>
      <c r="AR10" s="36" t="s">
        <v>46</v>
      </c>
      <c r="AS10" s="132" t="s">
        <v>13</v>
      </c>
      <c r="AT10" s="133" t="s">
        <v>14</v>
      </c>
      <c r="AU10" s="34"/>
    </row>
    <row r="11" spans="1:46" s="8" customFormat="1" ht="23.25" customHeight="1">
      <c r="A11" s="43" t="s">
        <v>15</v>
      </c>
      <c r="B11" s="44">
        <f>B12+B13+B14+B15+B16+B17+B18+B19+B20+B21</f>
        <v>13484.9</v>
      </c>
      <c r="C11" s="45">
        <f>C12+C13+C14+C15+C16+C17+C18+C19+C20+C21</f>
        <v>14230.6</v>
      </c>
      <c r="D11" s="46">
        <f>C11/B11</f>
        <v>1.0552988898694096</v>
      </c>
      <c r="E11" s="47">
        <f>C11-B11</f>
        <v>745.7000000000007</v>
      </c>
      <c r="F11" s="44">
        <f>F12+F13+F14+F15+F16+F17+F18+F19+F20+F21</f>
        <v>7196.799999999999</v>
      </c>
      <c r="G11" s="48">
        <f>G12+G13+G14+G15+G16+G17+G18+G19+G20+G21</f>
        <v>7439.999999999999</v>
      </c>
      <c r="H11" s="123">
        <f>G11/F11</f>
        <v>1.0337927967985772</v>
      </c>
      <c r="I11" s="47">
        <f>G11-F11</f>
        <v>243.19999999999982</v>
      </c>
      <c r="J11" s="44">
        <f>N11+R11+V11+AA11+AE11+AI11+AM11+AQ11</f>
        <v>6288.1</v>
      </c>
      <c r="K11" s="48">
        <f>K12+K15+K16+K18+K19+K20+K21+K13</f>
        <v>6790.599999999999</v>
      </c>
      <c r="L11" s="123">
        <f>K11/J11</f>
        <v>1.0799128512587266</v>
      </c>
      <c r="M11" s="47">
        <f>K11-J11</f>
        <v>502.4999999999991</v>
      </c>
      <c r="N11" s="44">
        <f>N12+N13+N14+N15+N16+N17+N18+N19+N20+N21</f>
        <v>1246.5</v>
      </c>
      <c r="O11" s="135">
        <f>O12+O15+O16+O18+O19+O20+O21+O13</f>
        <v>1450.9999999999998</v>
      </c>
      <c r="P11" s="136">
        <f>O11/N11</f>
        <v>1.164059366225431</v>
      </c>
      <c r="Q11" s="137">
        <f>O11-N11</f>
        <v>204.49999999999977</v>
      </c>
      <c r="R11" s="44">
        <f>R12+R13+R14+R15+R16+R17+R18+R19+R20+R21</f>
        <v>885</v>
      </c>
      <c r="S11" s="135">
        <f>S12+S15+S16+S18+S19+S20+S21+S13</f>
        <v>975.2</v>
      </c>
      <c r="T11" s="46">
        <f>S11/R11</f>
        <v>1.1019209039548024</v>
      </c>
      <c r="U11" s="47">
        <f>S11-R11</f>
        <v>90.20000000000005</v>
      </c>
      <c r="V11" s="49">
        <f>V12+V13+V14+V15+V16+V17+V18+V19+V20+V21</f>
        <v>509</v>
      </c>
      <c r="W11" s="50">
        <f>W12+W15+W16+W18+W19+W20+W21+W13</f>
        <v>277.1</v>
      </c>
      <c r="X11" s="51">
        <f>W11/V11</f>
        <v>0.5444007858546169</v>
      </c>
      <c r="Y11" s="52">
        <f>W11-V11</f>
        <v>-231.89999999999998</v>
      </c>
      <c r="Z11" s="53" t="s">
        <v>15</v>
      </c>
      <c r="AA11" s="49">
        <f>AA12+AA13+AA14+AA15+AA16+AA17+AA18+AA19+AA20+AA21</f>
        <v>175</v>
      </c>
      <c r="AB11" s="50">
        <f>AB12+AB15+AB16+AB18+AB19+AB20+AB21+AB13</f>
        <v>384.70000000000005</v>
      </c>
      <c r="AC11" s="51">
        <f>AB11/AA11</f>
        <v>2.1982857142857144</v>
      </c>
      <c r="AD11" s="52">
        <f>AB11-AA11</f>
        <v>209.70000000000005</v>
      </c>
      <c r="AE11" s="49">
        <f>AE12+AE13+AE14+AE15+AE16+AE17+AE18+AE19+AE20+AE21</f>
        <v>1375</v>
      </c>
      <c r="AF11" s="50">
        <f>AF12+AF15+AF16+AF18+AF19+AF20+AF21+AF13</f>
        <v>1431.6</v>
      </c>
      <c r="AG11" s="51">
        <f>AF11/AE11</f>
        <v>1.0411636363636363</v>
      </c>
      <c r="AH11" s="52">
        <f>AF11-AE11</f>
        <v>56.59999999999991</v>
      </c>
      <c r="AI11" s="50">
        <f>AI12+AI13+AI14+AI15+AI16+AI17+AI18+AI19+AI20+AI21</f>
        <v>160</v>
      </c>
      <c r="AJ11" s="50">
        <f>AJ12+AJ15+AJ16+AJ18+AJ19+AJ20+AJ21+AJ13</f>
        <v>239.79999999999998</v>
      </c>
      <c r="AK11" s="51">
        <f>AJ11/AI11</f>
        <v>1.4987499999999998</v>
      </c>
      <c r="AL11" s="54">
        <f>AJ11-AI11</f>
        <v>79.79999999999998</v>
      </c>
      <c r="AM11" s="49">
        <f>AM12+AM13+AM14+AM15+AM16+AM17+AM18+AM19+AM20+AM21</f>
        <v>1488</v>
      </c>
      <c r="AN11" s="50">
        <f>AN12+AN15+AN16+AN18+AN19+AN20+AN21+AN13</f>
        <v>1386.7</v>
      </c>
      <c r="AO11" s="55">
        <f>AN11/AM11</f>
        <v>0.9319220430107528</v>
      </c>
      <c r="AP11" s="52">
        <f>AN11-AM11</f>
        <v>-101.29999999999995</v>
      </c>
      <c r="AQ11" s="49">
        <f>AQ12+AQ13+AQ14+AQ15+AQ16+AQ17+AQ18+AQ19+AQ20+AQ21</f>
        <v>449.6</v>
      </c>
      <c r="AR11" s="50">
        <f>AR12+AR15+AR16+AR18+AR19+AR20+AR21+AR13</f>
        <v>644.5</v>
      </c>
      <c r="AS11" s="139">
        <f>AR11/AQ11</f>
        <v>1.4334964412811386</v>
      </c>
      <c r="AT11" s="134">
        <f>AR11-AQ11</f>
        <v>194.89999999999998</v>
      </c>
    </row>
    <row r="12" spans="1:46" ht="33.75" customHeight="1">
      <c r="A12" s="56" t="s">
        <v>16</v>
      </c>
      <c r="B12" s="57">
        <f>F12+J12</f>
        <v>5861.4</v>
      </c>
      <c r="C12" s="58">
        <f>G12+K12</f>
        <v>6233.5</v>
      </c>
      <c r="D12" s="62">
        <f aca="true" t="shared" si="0" ref="D12:D19">C12/B12</f>
        <v>1.0634831268980107</v>
      </c>
      <c r="E12" s="63">
        <f aca="true" t="shared" si="1" ref="E12:E21">C12-B12</f>
        <v>372.10000000000036</v>
      </c>
      <c r="F12" s="61">
        <v>3896.4</v>
      </c>
      <c r="G12" s="159">
        <v>4058.9</v>
      </c>
      <c r="H12" s="62">
        <f aca="true" t="shared" si="2" ref="H12:H17">G12/F12</f>
        <v>1.041705163740889</v>
      </c>
      <c r="I12" s="63">
        <f aca="true" t="shared" si="3" ref="I12:I21">G12-F12</f>
        <v>162.5</v>
      </c>
      <c r="J12" s="61">
        <f>N12+R12+V12+AA12+AE12+AI12+AM12+AQ12</f>
        <v>1965</v>
      </c>
      <c r="K12" s="58">
        <f>O12+S12+W12+AB12+AF12+AJ12+AN12+AR12</f>
        <v>2174.6</v>
      </c>
      <c r="L12" s="62">
        <f aca="true" t="shared" si="4" ref="L12:L19">K12/J12</f>
        <v>1.1066666666666667</v>
      </c>
      <c r="M12" s="63">
        <f aca="true" t="shared" si="5" ref="M12:M21">K12-J12</f>
        <v>209.5999999999999</v>
      </c>
      <c r="N12" s="57">
        <v>650</v>
      </c>
      <c r="O12" s="154">
        <v>825.8</v>
      </c>
      <c r="P12" s="64">
        <f>O12/N12</f>
        <v>1.2704615384615383</v>
      </c>
      <c r="Q12" s="65">
        <f>O12-N12</f>
        <v>175.79999999999995</v>
      </c>
      <c r="R12" s="140">
        <v>470</v>
      </c>
      <c r="S12" s="141">
        <v>524.2</v>
      </c>
      <c r="T12" s="62">
        <f aca="true" t="shared" si="6" ref="T12:T19">S12/R12</f>
        <v>1.1153191489361702</v>
      </c>
      <c r="U12" s="63">
        <f aca="true" t="shared" si="7" ref="U12:U20">S12-R12</f>
        <v>54.200000000000045</v>
      </c>
      <c r="V12" s="61">
        <v>35</v>
      </c>
      <c r="W12" s="58">
        <v>61.5</v>
      </c>
      <c r="X12" s="59">
        <f>W12/V12</f>
        <v>1.7571428571428571</v>
      </c>
      <c r="Y12" s="60">
        <f>W12-V12</f>
        <v>26.5</v>
      </c>
      <c r="Z12" s="66" t="s">
        <v>16</v>
      </c>
      <c r="AA12" s="61">
        <v>45</v>
      </c>
      <c r="AB12" s="58">
        <v>52.1</v>
      </c>
      <c r="AC12" s="59">
        <f>AB12/AA12</f>
        <v>1.1577777777777778</v>
      </c>
      <c r="AD12" s="60">
        <f>AB12-AA12</f>
        <v>7.100000000000001</v>
      </c>
      <c r="AE12" s="61">
        <v>330</v>
      </c>
      <c r="AF12" s="58">
        <v>255.4</v>
      </c>
      <c r="AG12" s="59">
        <f>AF12/AE12</f>
        <v>0.7739393939393939</v>
      </c>
      <c r="AH12" s="60">
        <f>AF12-AE12</f>
        <v>-74.6</v>
      </c>
      <c r="AI12" s="67">
        <v>40</v>
      </c>
      <c r="AJ12" s="58">
        <v>51.8</v>
      </c>
      <c r="AK12" s="59">
        <f>AJ12/AI12</f>
        <v>1.295</v>
      </c>
      <c r="AL12" s="68">
        <f>AJ12-AI12</f>
        <v>11.799999999999997</v>
      </c>
      <c r="AM12" s="61">
        <v>330</v>
      </c>
      <c r="AN12" s="58">
        <v>322.6</v>
      </c>
      <c r="AO12" s="69">
        <f>AN12/AM12</f>
        <v>0.9775757575757577</v>
      </c>
      <c r="AP12" s="60">
        <f>AN12-AM12</f>
        <v>-7.399999999999977</v>
      </c>
      <c r="AQ12" s="61">
        <v>65</v>
      </c>
      <c r="AR12" s="58">
        <v>81.2</v>
      </c>
      <c r="AS12" s="142">
        <f>AR12/AQ12</f>
        <v>1.2492307692307694</v>
      </c>
      <c r="AT12" s="70">
        <f>AR12-AQ12</f>
        <v>16.200000000000003</v>
      </c>
    </row>
    <row r="13" spans="1:46" ht="17.25" customHeight="1">
      <c r="A13" s="56" t="s">
        <v>42</v>
      </c>
      <c r="B13" s="57">
        <f aca="true" t="shared" si="8" ref="B13:B19">F13+J13</f>
        <v>1823</v>
      </c>
      <c r="C13" s="58">
        <f aca="true" t="shared" si="9" ref="C13:C21">G13+K13</f>
        <v>1429.9</v>
      </c>
      <c r="D13" s="62">
        <f t="shared" si="0"/>
        <v>0.7843664289632475</v>
      </c>
      <c r="E13" s="63">
        <f t="shared" si="1"/>
        <v>-393.0999999999999</v>
      </c>
      <c r="F13" s="61">
        <v>1423</v>
      </c>
      <c r="G13" s="159">
        <v>1182.7</v>
      </c>
      <c r="H13" s="62">
        <f t="shared" si="2"/>
        <v>0.8311314125087843</v>
      </c>
      <c r="I13" s="63">
        <f t="shared" si="3"/>
        <v>-240.29999999999995</v>
      </c>
      <c r="J13" s="61">
        <f aca="true" t="shared" si="10" ref="J13:J19">N13+R13+V13+AA13+AE13+AI13+AM13+AQ13</f>
        <v>400</v>
      </c>
      <c r="K13" s="58">
        <f aca="true" t="shared" si="11" ref="K13:K21">O13+S13+W13+AB13+AF13+AJ13+AN13+AR13</f>
        <v>247.20000000000002</v>
      </c>
      <c r="L13" s="62">
        <f t="shared" si="4"/>
        <v>0.618</v>
      </c>
      <c r="M13" s="63">
        <f t="shared" si="5"/>
        <v>-152.79999999999998</v>
      </c>
      <c r="N13" s="57">
        <v>170</v>
      </c>
      <c r="O13" s="154">
        <v>109.4</v>
      </c>
      <c r="P13" s="64">
        <f>O13/N13</f>
        <v>0.6435294117647059</v>
      </c>
      <c r="Q13" s="65">
        <f>O13-N13</f>
        <v>-60.599999999999994</v>
      </c>
      <c r="R13" s="140">
        <v>230</v>
      </c>
      <c r="S13" s="141">
        <v>137.8</v>
      </c>
      <c r="T13" s="62">
        <f t="shared" si="6"/>
        <v>0.5991304347826087</v>
      </c>
      <c r="U13" s="63">
        <f t="shared" si="7"/>
        <v>-92.19999999999999</v>
      </c>
      <c r="V13" s="61"/>
      <c r="W13" s="58"/>
      <c r="X13" s="59"/>
      <c r="Y13" s="60"/>
      <c r="Z13" s="66" t="s">
        <v>42</v>
      </c>
      <c r="AA13" s="61"/>
      <c r="AB13" s="58"/>
      <c r="AC13" s="59"/>
      <c r="AD13" s="60"/>
      <c r="AE13" s="61"/>
      <c r="AF13" s="58"/>
      <c r="AG13" s="59"/>
      <c r="AH13" s="60"/>
      <c r="AI13" s="67"/>
      <c r="AJ13" s="58"/>
      <c r="AK13" s="59"/>
      <c r="AL13" s="68"/>
      <c r="AM13" s="61"/>
      <c r="AN13" s="58"/>
      <c r="AO13" s="69"/>
      <c r="AP13" s="60"/>
      <c r="AQ13" s="61"/>
      <c r="AR13" s="58"/>
      <c r="AS13" s="142"/>
      <c r="AT13" s="70"/>
    </row>
    <row r="14" spans="1:46" ht="56.25" customHeight="1">
      <c r="A14" s="56" t="s">
        <v>43</v>
      </c>
      <c r="B14" s="57">
        <f t="shared" si="8"/>
        <v>130</v>
      </c>
      <c r="C14" s="58">
        <f t="shared" si="9"/>
        <v>208.1</v>
      </c>
      <c r="D14" s="62">
        <f t="shared" si="0"/>
        <v>1.6007692307692307</v>
      </c>
      <c r="E14" s="63">
        <f t="shared" si="1"/>
        <v>78.1</v>
      </c>
      <c r="F14" s="61">
        <v>130</v>
      </c>
      <c r="G14" s="159">
        <v>208.1</v>
      </c>
      <c r="H14" s="62">
        <f t="shared" si="2"/>
        <v>1.6007692307692307</v>
      </c>
      <c r="I14" s="63">
        <f t="shared" si="3"/>
        <v>78.1</v>
      </c>
      <c r="J14" s="61"/>
      <c r="K14" s="58"/>
      <c r="L14" s="62"/>
      <c r="M14" s="63"/>
      <c r="N14" s="57"/>
      <c r="O14" s="154"/>
      <c r="P14" s="64"/>
      <c r="Q14" s="65"/>
      <c r="R14" s="140"/>
      <c r="S14" s="141"/>
      <c r="T14" s="62"/>
      <c r="U14" s="63"/>
      <c r="V14" s="61"/>
      <c r="W14" s="58"/>
      <c r="X14" s="59"/>
      <c r="Y14" s="60"/>
      <c r="Z14" s="56" t="s">
        <v>43</v>
      </c>
      <c r="AA14" s="61"/>
      <c r="AB14" s="58"/>
      <c r="AC14" s="59"/>
      <c r="AD14" s="60"/>
      <c r="AE14" s="61"/>
      <c r="AF14" s="58"/>
      <c r="AG14" s="59"/>
      <c r="AH14" s="60"/>
      <c r="AI14" s="67"/>
      <c r="AJ14" s="58"/>
      <c r="AK14" s="59"/>
      <c r="AL14" s="68"/>
      <c r="AM14" s="61"/>
      <c r="AN14" s="58"/>
      <c r="AO14" s="69"/>
      <c r="AP14" s="60"/>
      <c r="AQ14" s="61"/>
      <c r="AR14" s="58"/>
      <c r="AS14" s="142"/>
      <c r="AT14" s="70"/>
    </row>
    <row r="15" spans="1:46" ht="56.25" customHeight="1">
      <c r="A15" s="56" t="s">
        <v>17</v>
      </c>
      <c r="B15" s="57">
        <f t="shared" si="8"/>
        <v>1400</v>
      </c>
      <c r="C15" s="58">
        <f t="shared" si="9"/>
        <v>1510.4</v>
      </c>
      <c r="D15" s="62">
        <f t="shared" si="0"/>
        <v>1.078857142857143</v>
      </c>
      <c r="E15" s="63">
        <f t="shared" si="1"/>
        <v>110.40000000000009</v>
      </c>
      <c r="F15" s="61">
        <v>1400</v>
      </c>
      <c r="G15" s="159">
        <v>1510.4</v>
      </c>
      <c r="H15" s="62">
        <f t="shared" si="2"/>
        <v>1.078857142857143</v>
      </c>
      <c r="I15" s="63">
        <f t="shared" si="3"/>
        <v>110.40000000000009</v>
      </c>
      <c r="J15" s="61"/>
      <c r="K15" s="58"/>
      <c r="L15" s="62"/>
      <c r="M15" s="63"/>
      <c r="N15" s="57"/>
      <c r="O15" s="154"/>
      <c r="P15" s="64"/>
      <c r="Q15" s="65"/>
      <c r="R15" s="140"/>
      <c r="S15" s="141"/>
      <c r="T15" s="62"/>
      <c r="U15" s="63"/>
      <c r="V15" s="61"/>
      <c r="W15" s="58"/>
      <c r="X15" s="59"/>
      <c r="Y15" s="60"/>
      <c r="Z15" s="66" t="s">
        <v>17</v>
      </c>
      <c r="AA15" s="61"/>
      <c r="AB15" s="58"/>
      <c r="AC15" s="59"/>
      <c r="AD15" s="60"/>
      <c r="AE15" s="61"/>
      <c r="AF15" s="58"/>
      <c r="AG15" s="59"/>
      <c r="AH15" s="60"/>
      <c r="AI15" s="67"/>
      <c r="AJ15" s="58"/>
      <c r="AK15" s="59"/>
      <c r="AL15" s="68"/>
      <c r="AM15" s="61"/>
      <c r="AN15" s="58"/>
      <c r="AO15" s="69"/>
      <c r="AP15" s="60"/>
      <c r="AQ15" s="61"/>
      <c r="AR15" s="58"/>
      <c r="AS15" s="142"/>
      <c r="AT15" s="70"/>
    </row>
    <row r="16" spans="1:46" ht="21" customHeight="1">
      <c r="A16" s="56" t="s">
        <v>18</v>
      </c>
      <c r="B16" s="57">
        <f t="shared" si="8"/>
        <v>282</v>
      </c>
      <c r="C16" s="58">
        <f t="shared" si="9"/>
        <v>456.4</v>
      </c>
      <c r="D16" s="62">
        <f t="shared" si="0"/>
        <v>1.6184397163120567</v>
      </c>
      <c r="E16" s="63">
        <f t="shared" si="1"/>
        <v>174.39999999999998</v>
      </c>
      <c r="F16" s="61">
        <v>197.4</v>
      </c>
      <c r="G16" s="159">
        <v>318.4</v>
      </c>
      <c r="H16" s="62">
        <f t="shared" si="2"/>
        <v>1.6129685916919958</v>
      </c>
      <c r="I16" s="63">
        <f t="shared" si="3"/>
        <v>120.99999999999997</v>
      </c>
      <c r="J16" s="61">
        <f t="shared" si="10"/>
        <v>84.6</v>
      </c>
      <c r="K16" s="58">
        <f t="shared" si="11"/>
        <v>138</v>
      </c>
      <c r="L16" s="62">
        <f t="shared" si="4"/>
        <v>1.6312056737588654</v>
      </c>
      <c r="M16" s="63">
        <f t="shared" si="5"/>
        <v>53.400000000000006</v>
      </c>
      <c r="N16" s="57"/>
      <c r="O16" s="141">
        <v>2.8</v>
      </c>
      <c r="P16" s="64"/>
      <c r="Q16" s="65">
        <f>O16-N16</f>
        <v>2.8</v>
      </c>
      <c r="R16" s="57"/>
      <c r="S16" s="141"/>
      <c r="T16" s="62"/>
      <c r="U16" s="63"/>
      <c r="V16" s="61"/>
      <c r="W16" s="58"/>
      <c r="X16" s="59"/>
      <c r="Y16" s="60"/>
      <c r="Z16" s="66" t="s">
        <v>18</v>
      </c>
      <c r="AA16" s="61"/>
      <c r="AB16" s="58"/>
      <c r="AC16" s="59"/>
      <c r="AD16" s="60"/>
      <c r="AE16" s="61"/>
      <c r="AF16" s="58">
        <v>29.9</v>
      </c>
      <c r="AG16" s="59"/>
      <c r="AH16" s="60">
        <f>AF16-AE16</f>
        <v>29.9</v>
      </c>
      <c r="AI16" s="67"/>
      <c r="AJ16" s="58"/>
      <c r="AK16" s="59"/>
      <c r="AL16" s="68"/>
      <c r="AM16" s="61"/>
      <c r="AN16" s="58"/>
      <c r="AO16" s="69"/>
      <c r="AP16" s="60"/>
      <c r="AQ16" s="61">
        <v>84.6</v>
      </c>
      <c r="AR16" s="58">
        <v>105.3</v>
      </c>
      <c r="AS16" s="142">
        <f>AR16/AQ16</f>
        <v>1.2446808510638299</v>
      </c>
      <c r="AT16" s="70">
        <f>AR16-AQ16</f>
        <v>20.700000000000003</v>
      </c>
    </row>
    <row r="17" spans="1:46" ht="57" customHeight="1">
      <c r="A17" s="56" t="s">
        <v>41</v>
      </c>
      <c r="B17" s="57">
        <f t="shared" si="8"/>
        <v>150</v>
      </c>
      <c r="C17" s="58">
        <f t="shared" si="9"/>
        <v>157.4</v>
      </c>
      <c r="D17" s="62">
        <f t="shared" si="0"/>
        <v>1.0493333333333335</v>
      </c>
      <c r="E17" s="63">
        <f t="shared" si="1"/>
        <v>7.400000000000006</v>
      </c>
      <c r="F17" s="61">
        <v>150</v>
      </c>
      <c r="G17" s="159">
        <v>157.4</v>
      </c>
      <c r="H17" s="62">
        <f t="shared" si="2"/>
        <v>1.0493333333333335</v>
      </c>
      <c r="I17" s="63">
        <f t="shared" si="3"/>
        <v>7.400000000000006</v>
      </c>
      <c r="J17" s="61"/>
      <c r="K17" s="58"/>
      <c r="L17" s="62"/>
      <c r="M17" s="63"/>
      <c r="N17" s="57"/>
      <c r="O17" s="141"/>
      <c r="P17" s="64"/>
      <c r="Q17" s="65"/>
      <c r="R17" s="57"/>
      <c r="S17" s="141"/>
      <c r="T17" s="62"/>
      <c r="U17" s="63"/>
      <c r="V17" s="61"/>
      <c r="W17" s="58"/>
      <c r="X17" s="59"/>
      <c r="Y17" s="60"/>
      <c r="Z17" s="56" t="s">
        <v>41</v>
      </c>
      <c r="AA17" s="61"/>
      <c r="AB17" s="58"/>
      <c r="AC17" s="59"/>
      <c r="AD17" s="60"/>
      <c r="AE17" s="61"/>
      <c r="AF17" s="58"/>
      <c r="AG17" s="59"/>
      <c r="AH17" s="60"/>
      <c r="AI17" s="67"/>
      <c r="AJ17" s="58"/>
      <c r="AK17" s="59"/>
      <c r="AL17" s="68"/>
      <c r="AM17" s="61"/>
      <c r="AN17" s="58"/>
      <c r="AO17" s="69"/>
      <c r="AP17" s="60"/>
      <c r="AQ17" s="61"/>
      <c r="AR17" s="58"/>
      <c r="AS17" s="142"/>
      <c r="AT17" s="70"/>
    </row>
    <row r="18" spans="1:46" ht="35.25" customHeight="1">
      <c r="A18" s="56" t="s">
        <v>30</v>
      </c>
      <c r="B18" s="57">
        <f t="shared" si="8"/>
        <v>152.5</v>
      </c>
      <c r="C18" s="58">
        <f t="shared" si="9"/>
        <v>176.6</v>
      </c>
      <c r="D18" s="62">
        <f t="shared" si="0"/>
        <v>1.1580327868852458</v>
      </c>
      <c r="E18" s="63">
        <f t="shared" si="1"/>
        <v>24.099999999999994</v>
      </c>
      <c r="F18" s="61"/>
      <c r="G18" s="159"/>
      <c r="H18" s="62"/>
      <c r="I18" s="63"/>
      <c r="J18" s="61">
        <f t="shared" si="10"/>
        <v>152.5</v>
      </c>
      <c r="K18" s="58">
        <f t="shared" si="11"/>
        <v>176.6</v>
      </c>
      <c r="L18" s="62">
        <f t="shared" si="4"/>
        <v>1.1580327868852458</v>
      </c>
      <c r="M18" s="63">
        <f t="shared" si="5"/>
        <v>24.099999999999994</v>
      </c>
      <c r="N18" s="57">
        <v>56.5</v>
      </c>
      <c r="O18" s="141">
        <v>81.8</v>
      </c>
      <c r="P18" s="64">
        <f>O18/N18</f>
        <v>1.447787610619469</v>
      </c>
      <c r="Q18" s="65">
        <f>O18-N18</f>
        <v>25.299999999999997</v>
      </c>
      <c r="R18" s="57">
        <v>15</v>
      </c>
      <c r="S18" s="141">
        <v>13.1</v>
      </c>
      <c r="T18" s="62">
        <f t="shared" si="6"/>
        <v>0.8733333333333333</v>
      </c>
      <c r="U18" s="63">
        <f t="shared" si="7"/>
        <v>-1.9000000000000004</v>
      </c>
      <c r="V18" s="61">
        <v>4</v>
      </c>
      <c r="W18" s="58">
        <v>18.6</v>
      </c>
      <c r="X18" s="59">
        <f>W18/V18</f>
        <v>4.65</v>
      </c>
      <c r="Y18" s="60">
        <f>W18-V18</f>
        <v>14.600000000000001</v>
      </c>
      <c r="Z18" s="66" t="s">
        <v>37</v>
      </c>
      <c r="AA18" s="61">
        <v>2</v>
      </c>
      <c r="AB18" s="58">
        <v>18.5</v>
      </c>
      <c r="AC18" s="59">
        <f>AB18/AA18</f>
        <v>9.25</v>
      </c>
      <c r="AD18" s="60">
        <f>AB18-AA18</f>
        <v>16.5</v>
      </c>
      <c r="AE18" s="61">
        <v>45</v>
      </c>
      <c r="AF18" s="58">
        <v>11.7</v>
      </c>
      <c r="AG18" s="59">
        <f>AF18/AE18</f>
        <v>0.26</v>
      </c>
      <c r="AH18" s="60">
        <f>AF18-AE18</f>
        <v>-33.3</v>
      </c>
      <c r="AI18" s="67">
        <v>12</v>
      </c>
      <c r="AJ18" s="58">
        <v>9</v>
      </c>
      <c r="AK18" s="59">
        <f>AJ18/AI18</f>
        <v>0.75</v>
      </c>
      <c r="AL18" s="68">
        <f>AJ18-AI18</f>
        <v>-3</v>
      </c>
      <c r="AM18" s="61">
        <v>8</v>
      </c>
      <c r="AN18" s="58">
        <v>11.3</v>
      </c>
      <c r="AO18" s="69">
        <f>AN18/AM18</f>
        <v>1.4125</v>
      </c>
      <c r="AP18" s="60">
        <f>AN18-AM18</f>
        <v>3.3000000000000007</v>
      </c>
      <c r="AQ18" s="61">
        <v>10</v>
      </c>
      <c r="AR18" s="58">
        <v>12.6</v>
      </c>
      <c r="AS18" s="142">
        <f>AR18/AQ18</f>
        <v>1.26</v>
      </c>
      <c r="AT18" s="70">
        <f>AR18-AQ18</f>
        <v>2.5999999999999996</v>
      </c>
    </row>
    <row r="19" spans="1:46" ht="17.25" customHeight="1">
      <c r="A19" s="56" t="s">
        <v>19</v>
      </c>
      <c r="B19" s="57">
        <f t="shared" si="8"/>
        <v>3686</v>
      </c>
      <c r="C19" s="58">
        <f t="shared" si="9"/>
        <v>4036.7000000000003</v>
      </c>
      <c r="D19" s="62">
        <f t="shared" si="0"/>
        <v>1.0951437873033099</v>
      </c>
      <c r="E19" s="63">
        <f t="shared" si="1"/>
        <v>350.7000000000003</v>
      </c>
      <c r="F19" s="61"/>
      <c r="G19" s="159"/>
      <c r="H19" s="62"/>
      <c r="I19" s="63"/>
      <c r="J19" s="61">
        <f t="shared" si="10"/>
        <v>3686</v>
      </c>
      <c r="K19" s="58">
        <f t="shared" si="11"/>
        <v>4036.7000000000003</v>
      </c>
      <c r="L19" s="62">
        <f t="shared" si="4"/>
        <v>1.0951437873033099</v>
      </c>
      <c r="M19" s="63">
        <f t="shared" si="5"/>
        <v>350.7000000000003</v>
      </c>
      <c r="N19" s="57">
        <v>370</v>
      </c>
      <c r="O19" s="141">
        <v>427.4</v>
      </c>
      <c r="P19" s="64">
        <f>O19/N19</f>
        <v>1.155135135135135</v>
      </c>
      <c r="Q19" s="65">
        <f>O19-N19</f>
        <v>57.39999999999998</v>
      </c>
      <c r="R19" s="57">
        <v>170</v>
      </c>
      <c r="S19" s="141">
        <v>289.8</v>
      </c>
      <c r="T19" s="62">
        <f t="shared" si="6"/>
        <v>1.7047058823529413</v>
      </c>
      <c r="U19" s="63">
        <f t="shared" si="7"/>
        <v>119.80000000000001</v>
      </c>
      <c r="V19" s="61">
        <v>470</v>
      </c>
      <c r="W19" s="58">
        <v>197</v>
      </c>
      <c r="X19" s="59">
        <f>W19/V19</f>
        <v>0.41914893617021276</v>
      </c>
      <c r="Y19" s="60">
        <f>W19-V19</f>
        <v>-273</v>
      </c>
      <c r="Z19" s="66" t="s">
        <v>19</v>
      </c>
      <c r="AA19" s="61">
        <v>128</v>
      </c>
      <c r="AB19" s="58">
        <v>314.1</v>
      </c>
      <c r="AC19" s="59">
        <f>AB19/AA19</f>
        <v>2.45390625</v>
      </c>
      <c r="AD19" s="60">
        <f>AB19-AA19</f>
        <v>186.10000000000002</v>
      </c>
      <c r="AE19" s="61">
        <v>1000</v>
      </c>
      <c r="AF19" s="58">
        <v>1134.3</v>
      </c>
      <c r="AG19" s="59">
        <f>AF19/AE19</f>
        <v>1.1342999999999999</v>
      </c>
      <c r="AH19" s="60">
        <f>AF19-AE19</f>
        <v>134.29999999999995</v>
      </c>
      <c r="AI19" s="67">
        <v>108</v>
      </c>
      <c r="AJ19" s="58">
        <v>175.9</v>
      </c>
      <c r="AK19" s="59">
        <f>AJ19/AI19</f>
        <v>1.6287037037037038</v>
      </c>
      <c r="AL19" s="68">
        <f>AJ19-AI19</f>
        <v>67.9</v>
      </c>
      <c r="AM19" s="61">
        <v>1150</v>
      </c>
      <c r="AN19" s="58">
        <v>1052.8</v>
      </c>
      <c r="AO19" s="69">
        <f>AN19/AM19</f>
        <v>0.9154782608695652</v>
      </c>
      <c r="AP19" s="60">
        <f>AN19-AM19</f>
        <v>-97.20000000000005</v>
      </c>
      <c r="AQ19" s="61">
        <v>290</v>
      </c>
      <c r="AR19" s="58">
        <v>445.4</v>
      </c>
      <c r="AS19" s="142">
        <f>AR19/AQ19</f>
        <v>1.5358620689655171</v>
      </c>
      <c r="AT19" s="70">
        <f>AR19-AQ19</f>
        <v>155.39999999999998</v>
      </c>
    </row>
    <row r="20" spans="1:46" ht="17.25" customHeight="1">
      <c r="A20" s="56" t="s">
        <v>20</v>
      </c>
      <c r="B20" s="57"/>
      <c r="C20" s="58">
        <f t="shared" si="9"/>
        <v>21.1</v>
      </c>
      <c r="D20" s="62"/>
      <c r="E20" s="63">
        <f t="shared" si="1"/>
        <v>21.1</v>
      </c>
      <c r="F20" s="61"/>
      <c r="G20" s="159">
        <v>3.9</v>
      </c>
      <c r="H20" s="62"/>
      <c r="I20" s="63">
        <f t="shared" si="3"/>
        <v>3.9</v>
      </c>
      <c r="J20" s="61"/>
      <c r="K20" s="58">
        <f t="shared" si="11"/>
        <v>17.200000000000003</v>
      </c>
      <c r="L20" s="62"/>
      <c r="M20" s="63">
        <f t="shared" si="5"/>
        <v>17.200000000000003</v>
      </c>
      <c r="N20" s="57"/>
      <c r="O20" s="141">
        <v>3.8</v>
      </c>
      <c r="P20" s="64"/>
      <c r="Q20" s="65">
        <f>O20-N20</f>
        <v>3.8</v>
      </c>
      <c r="R20" s="57"/>
      <c r="S20" s="141">
        <v>10.3</v>
      </c>
      <c r="T20" s="46"/>
      <c r="U20" s="63">
        <f t="shared" si="7"/>
        <v>10.3</v>
      </c>
      <c r="V20" s="61"/>
      <c r="W20" s="58"/>
      <c r="X20" s="59"/>
      <c r="Y20" s="60"/>
      <c r="Z20" s="66" t="s">
        <v>20</v>
      </c>
      <c r="AA20" s="61"/>
      <c r="AB20" s="58"/>
      <c r="AC20" s="59"/>
      <c r="AD20" s="60"/>
      <c r="AE20" s="61"/>
      <c r="AF20" s="58"/>
      <c r="AG20" s="59"/>
      <c r="AH20" s="60"/>
      <c r="AI20" s="67"/>
      <c r="AJ20" s="58">
        <v>3.1</v>
      </c>
      <c r="AK20" s="59"/>
      <c r="AL20" s="68">
        <f>AJ20-AI20</f>
        <v>3.1</v>
      </c>
      <c r="AM20" s="61"/>
      <c r="AN20" s="58"/>
      <c r="AO20" s="69"/>
      <c r="AP20" s="60"/>
      <c r="AQ20" s="61"/>
      <c r="AR20" s="58"/>
      <c r="AS20" s="142"/>
      <c r="AT20" s="70"/>
    </row>
    <row r="21" spans="1:46" ht="17.25" customHeight="1">
      <c r="A21" s="56" t="s">
        <v>21</v>
      </c>
      <c r="B21" s="57"/>
      <c r="C21" s="58">
        <f t="shared" si="9"/>
        <v>0.5</v>
      </c>
      <c r="D21" s="62"/>
      <c r="E21" s="63">
        <f t="shared" si="1"/>
        <v>0.5</v>
      </c>
      <c r="F21" s="61"/>
      <c r="G21" s="159">
        <v>0.2</v>
      </c>
      <c r="H21" s="62"/>
      <c r="I21" s="63">
        <f t="shared" si="3"/>
        <v>0.2</v>
      </c>
      <c r="J21" s="61"/>
      <c r="K21" s="58">
        <f t="shared" si="11"/>
        <v>0.3</v>
      </c>
      <c r="L21" s="62"/>
      <c r="M21" s="63">
        <f t="shared" si="5"/>
        <v>0.3</v>
      </c>
      <c r="N21" s="57"/>
      <c r="O21" s="141"/>
      <c r="P21" s="136"/>
      <c r="Q21" s="137"/>
      <c r="R21" s="57"/>
      <c r="S21" s="141"/>
      <c r="T21" s="46"/>
      <c r="U21" s="47"/>
      <c r="V21" s="61"/>
      <c r="W21" s="58"/>
      <c r="X21" s="59"/>
      <c r="Y21" s="60"/>
      <c r="Z21" s="66" t="s">
        <v>22</v>
      </c>
      <c r="AA21" s="61"/>
      <c r="AB21" s="58"/>
      <c r="AC21" s="59"/>
      <c r="AD21" s="52"/>
      <c r="AE21" s="61"/>
      <c r="AF21" s="58">
        <v>0.3</v>
      </c>
      <c r="AG21" s="59"/>
      <c r="AH21" s="60">
        <f>AF21-AE21</f>
        <v>0.3</v>
      </c>
      <c r="AI21" s="67"/>
      <c r="AJ21" s="58"/>
      <c r="AK21" s="51"/>
      <c r="AL21" s="54"/>
      <c r="AM21" s="61"/>
      <c r="AN21" s="58"/>
      <c r="AO21" s="69"/>
      <c r="AP21" s="60"/>
      <c r="AQ21" s="61"/>
      <c r="AR21" s="58"/>
      <c r="AS21" s="139"/>
      <c r="AT21" s="134"/>
    </row>
    <row r="22" spans="1:46" s="8" customFormat="1" ht="17.25" customHeight="1">
      <c r="A22" s="71" t="s">
        <v>23</v>
      </c>
      <c r="B22" s="44">
        <f>B23++B24+B25+B26+B28+B29+B30</f>
        <v>3220.5</v>
      </c>
      <c r="C22" s="44">
        <f>C24+C25+C26+C28+C29+C30+C23</f>
        <v>5295.799999999999</v>
      </c>
      <c r="D22" s="51">
        <f>C22/B22</f>
        <v>1.6444030430057441</v>
      </c>
      <c r="E22" s="52">
        <f>C22-B22</f>
        <v>2075.2999999999993</v>
      </c>
      <c r="F22" s="49">
        <f>F23+F24+F25+F26+F28+F29+F30</f>
        <v>2818</v>
      </c>
      <c r="G22" s="49">
        <f>G24+G25+G26++G28+G29+G30+G23</f>
        <v>3829.5</v>
      </c>
      <c r="H22" s="161">
        <f>G22/F22</f>
        <v>1.3589425124201562</v>
      </c>
      <c r="I22" s="163">
        <f>G22-F22</f>
        <v>1011.5</v>
      </c>
      <c r="J22" s="49">
        <f>N22+R22+V22+AA22+AE22+AI22+AM22+AQ22</f>
        <v>402.5</v>
      </c>
      <c r="K22" s="49">
        <f>K24+K25+K26+K28+K29+K30+K23</f>
        <v>1466.3</v>
      </c>
      <c r="L22" s="164">
        <f>K22/J22</f>
        <v>3.6429813664596273</v>
      </c>
      <c r="M22" s="47">
        <f>K22-J22</f>
        <v>1063.8</v>
      </c>
      <c r="N22" s="44">
        <f>N23+N24+N25+N26+N28+N29+N30</f>
        <v>248</v>
      </c>
      <c r="O22" s="44">
        <f>O24+O25+O26+O28+O29+O30+O23</f>
        <v>774.8</v>
      </c>
      <c r="P22" s="123">
        <f>O22/N22</f>
        <v>3.1241935483870966</v>
      </c>
      <c r="Q22" s="47">
        <f>O22-N22</f>
        <v>526.8</v>
      </c>
      <c r="R22" s="44">
        <f>R23+R24+R25+R26+R28+R29+R30</f>
        <v>110</v>
      </c>
      <c r="S22" s="44">
        <f>S24+S25+S26+S28+S29+S30+S23</f>
        <v>128.4</v>
      </c>
      <c r="T22" s="123">
        <f>S22/R22</f>
        <v>1.1672727272727272</v>
      </c>
      <c r="U22" s="47">
        <f>S22-R22</f>
        <v>18.400000000000006</v>
      </c>
      <c r="V22" s="49">
        <f>V23+V24+V25+V26+V28+V29+V30</f>
        <v>0</v>
      </c>
      <c r="W22" s="49">
        <f>W30+W29+W28+W26+W25+W24+W23</f>
        <v>0</v>
      </c>
      <c r="X22" s="49">
        <f>X30+X29+X28+X26+X25+X24+X23</f>
        <v>0</v>
      </c>
      <c r="Y22" s="52">
        <f>W22-V22</f>
        <v>0</v>
      </c>
      <c r="Z22" s="53" t="s">
        <v>23</v>
      </c>
      <c r="AA22" s="49">
        <f>AA23+AA24+AA25+AA26+AA28+AA29+AA30</f>
        <v>1</v>
      </c>
      <c r="AB22" s="50">
        <f>AB24+AB25+AB26+AB28+AB29+AB30+AB23</f>
        <v>0</v>
      </c>
      <c r="AC22" s="51">
        <f>AB22/AA22</f>
        <v>0</v>
      </c>
      <c r="AD22" s="52">
        <f>AB22-AA22</f>
        <v>-1</v>
      </c>
      <c r="AE22" s="49">
        <f>AE23+AE24+AE25+AE26+AE28+AE29+AE30</f>
        <v>10</v>
      </c>
      <c r="AF22" s="49">
        <f>AF23+AF24+AF25+AF26+AF28+AF29+AF30</f>
        <v>29.1</v>
      </c>
      <c r="AG22" s="138">
        <f>AF22/AE22</f>
        <v>2.91</v>
      </c>
      <c r="AH22" s="52">
        <f>AF22-AE22</f>
        <v>19.1</v>
      </c>
      <c r="AI22" s="50">
        <f>AI23+AI24+AI25+AI26+AI28+AI29+AI30</f>
        <v>13.5</v>
      </c>
      <c r="AJ22" s="49">
        <f>AJ30+AJ29+AJ28+AJ26+AJ25+AJ24+AJ23</f>
        <v>10.8</v>
      </c>
      <c r="AK22" s="51">
        <f>AJ22/AI22</f>
        <v>0.8</v>
      </c>
      <c r="AL22" s="54">
        <f>AJ22-AI22</f>
        <v>-2.6999999999999993</v>
      </c>
      <c r="AM22" s="50">
        <f>AM23+AM24+AM25+AM26+AM28+AM29+AM30</f>
        <v>10</v>
      </c>
      <c r="AN22" s="50">
        <f>AN24+AN25+AN26+AN28+AN29+AN30+AN23</f>
        <v>15</v>
      </c>
      <c r="AO22" s="55">
        <f>AN22/AM22</f>
        <v>1.5</v>
      </c>
      <c r="AP22" s="52">
        <f>AN22-AM22</f>
        <v>5</v>
      </c>
      <c r="AQ22" s="49">
        <f>AQ23+AQ24+AQ25+AQ26+AQ28+AQ29+AQ30</f>
        <v>10</v>
      </c>
      <c r="AR22" s="49">
        <f>AR23+AR24+AR25+AR26+AR28+AR29+AR30</f>
        <v>508.2</v>
      </c>
      <c r="AS22" s="158">
        <f>AR22/AQ22</f>
        <v>50.82</v>
      </c>
      <c r="AT22" s="134">
        <f aca="true" t="shared" si="12" ref="AT22:AT28">AR22-AQ22</f>
        <v>498.2</v>
      </c>
    </row>
    <row r="23" spans="1:46" ht="17.25" customHeight="1">
      <c r="A23" s="56" t="s">
        <v>24</v>
      </c>
      <c r="B23" s="57">
        <f>F23+J23</f>
        <v>133</v>
      </c>
      <c r="C23" s="58">
        <f>G23+K23</f>
        <v>258.4</v>
      </c>
      <c r="D23" s="59">
        <f>C23/B23</f>
        <v>1.9428571428571426</v>
      </c>
      <c r="E23" s="60">
        <f>C23-B23</f>
        <v>125.39999999999998</v>
      </c>
      <c r="F23" s="61">
        <v>100</v>
      </c>
      <c r="G23" s="58">
        <v>213.2</v>
      </c>
      <c r="H23" s="162">
        <f aca="true" t="shared" si="13" ref="H23:H29">G23/F23</f>
        <v>2.1319999999999997</v>
      </c>
      <c r="I23" s="163">
        <f aca="true" t="shared" si="14" ref="I23:I30">G23-F23</f>
        <v>113.19999999999999</v>
      </c>
      <c r="J23" s="61">
        <f>N23+R23+V23+AA23+AE23+AI23+AM23+AQ23</f>
        <v>33</v>
      </c>
      <c r="K23" s="58">
        <f>O23+S23+W23+AB23+AF23+AJ23+AN23+AR23</f>
        <v>45.2</v>
      </c>
      <c r="L23" s="62">
        <f>K23/J23</f>
        <v>1.3696969696969699</v>
      </c>
      <c r="M23" s="63">
        <f>K23-J23</f>
        <v>12.200000000000003</v>
      </c>
      <c r="N23" s="57">
        <v>13</v>
      </c>
      <c r="O23" s="141">
        <v>10.6</v>
      </c>
      <c r="P23" s="62">
        <f>O23/N23</f>
        <v>0.8153846153846154</v>
      </c>
      <c r="Q23" s="63">
        <f aca="true" t="shared" si="15" ref="Q23:Q28">O23-N23</f>
        <v>-2.4000000000000004</v>
      </c>
      <c r="R23" s="57">
        <v>20</v>
      </c>
      <c r="S23" s="141">
        <v>34.6</v>
      </c>
      <c r="T23" s="165">
        <f>S23/R23</f>
        <v>1.73</v>
      </c>
      <c r="U23" s="63">
        <f aca="true" t="shared" si="16" ref="U23:U30">S23-R23</f>
        <v>14.600000000000001</v>
      </c>
      <c r="V23" s="61"/>
      <c r="W23" s="58"/>
      <c r="X23" s="143"/>
      <c r="Y23" s="60"/>
      <c r="Z23" s="66" t="s">
        <v>24</v>
      </c>
      <c r="AA23" s="72"/>
      <c r="AB23" s="73"/>
      <c r="AC23" s="59"/>
      <c r="AD23" s="52"/>
      <c r="AE23" s="72"/>
      <c r="AF23" s="73"/>
      <c r="AG23" s="138"/>
      <c r="AH23" s="60"/>
      <c r="AI23" s="67"/>
      <c r="AJ23" s="58"/>
      <c r="AK23" s="59"/>
      <c r="AL23" s="68"/>
      <c r="AM23" s="61"/>
      <c r="AN23" s="58"/>
      <c r="AO23" s="55"/>
      <c r="AP23" s="60"/>
      <c r="AQ23" s="61"/>
      <c r="AR23" s="58"/>
      <c r="AS23" s="139"/>
      <c r="AT23" s="70"/>
    </row>
    <row r="24" spans="1:46" ht="75.75" customHeight="1">
      <c r="A24" s="76" t="s">
        <v>36</v>
      </c>
      <c r="B24" s="57">
        <f aca="true" t="shared" si="17" ref="B24:B29">F24+J24</f>
        <v>126.5</v>
      </c>
      <c r="C24" s="58">
        <f aca="true" t="shared" si="18" ref="C24:C30">G24+K24</f>
        <v>263.4</v>
      </c>
      <c r="D24" s="59">
        <f aca="true" t="shared" si="19" ref="D24:D29">C24/B24</f>
        <v>2.082213438735178</v>
      </c>
      <c r="E24" s="60">
        <f aca="true" t="shared" si="20" ref="E24:E30">C24-B24</f>
        <v>136.89999999999998</v>
      </c>
      <c r="F24" s="72">
        <v>33</v>
      </c>
      <c r="G24" s="73">
        <v>61.4</v>
      </c>
      <c r="H24" s="162">
        <f t="shared" si="13"/>
        <v>1.8606060606060606</v>
      </c>
      <c r="I24" s="163">
        <f t="shared" si="14"/>
        <v>28.4</v>
      </c>
      <c r="J24" s="61">
        <f>N24+R24+V24+AA24+AE24+AI24+AM24+AQ24</f>
        <v>93.5</v>
      </c>
      <c r="K24" s="58">
        <f aca="true" t="shared" si="21" ref="K24:K30">O24+S24+W24+AB24+AF24+AJ24+AN24+AR24</f>
        <v>202</v>
      </c>
      <c r="L24" s="62">
        <f>K24/J24</f>
        <v>2.160427807486631</v>
      </c>
      <c r="M24" s="63">
        <f aca="true" t="shared" si="22" ref="M24:M30">K24-J24</f>
        <v>108.5</v>
      </c>
      <c r="N24" s="144">
        <v>35</v>
      </c>
      <c r="O24" s="145">
        <v>121.4</v>
      </c>
      <c r="P24" s="62">
        <f>O24/N24</f>
        <v>3.468571428571429</v>
      </c>
      <c r="Q24" s="63">
        <f t="shared" si="15"/>
        <v>86.4</v>
      </c>
      <c r="R24" s="144">
        <v>30</v>
      </c>
      <c r="S24" s="145">
        <v>33.8</v>
      </c>
      <c r="T24" s="62">
        <f>S24/R24</f>
        <v>1.1266666666666665</v>
      </c>
      <c r="U24" s="63">
        <f t="shared" si="16"/>
        <v>3.799999999999997</v>
      </c>
      <c r="V24" s="72"/>
      <c r="W24" s="73"/>
      <c r="X24" s="143"/>
      <c r="Y24" s="75"/>
      <c r="Z24" s="77" t="s">
        <v>38</v>
      </c>
      <c r="AA24" s="78"/>
      <c r="AB24" s="79"/>
      <c r="AC24" s="59"/>
      <c r="AD24" s="52"/>
      <c r="AE24" s="78"/>
      <c r="AF24" s="79">
        <v>12.8</v>
      </c>
      <c r="AG24" s="138"/>
      <c r="AH24" s="60">
        <f>AF24-AE24</f>
        <v>12.8</v>
      </c>
      <c r="AI24" s="81">
        <v>13.5</v>
      </c>
      <c r="AJ24" s="73">
        <v>10.8</v>
      </c>
      <c r="AK24" s="59">
        <f>AJ24/AI24</f>
        <v>0.8</v>
      </c>
      <c r="AL24" s="68">
        <f>AJ24-AI24</f>
        <v>-2.6999999999999993</v>
      </c>
      <c r="AM24" s="72">
        <v>5</v>
      </c>
      <c r="AN24" s="73">
        <v>15</v>
      </c>
      <c r="AO24" s="69">
        <f>AN24/AM24</f>
        <v>3</v>
      </c>
      <c r="AP24" s="60">
        <f>AN24-AM24</f>
        <v>10</v>
      </c>
      <c r="AQ24" s="72">
        <v>10</v>
      </c>
      <c r="AR24" s="73">
        <v>8.2</v>
      </c>
      <c r="AS24" s="142">
        <f>AR24/AQ24</f>
        <v>0.82</v>
      </c>
      <c r="AT24" s="146">
        <f t="shared" si="12"/>
        <v>-1.8000000000000007</v>
      </c>
    </row>
    <row r="25" spans="1:46" ht="54" customHeight="1">
      <c r="A25" s="56" t="s">
        <v>25</v>
      </c>
      <c r="B25" s="57">
        <f t="shared" si="17"/>
        <v>50</v>
      </c>
      <c r="C25" s="58">
        <f t="shared" si="18"/>
        <v>71.7</v>
      </c>
      <c r="D25" s="59">
        <f t="shared" si="19"/>
        <v>1.4340000000000002</v>
      </c>
      <c r="E25" s="60">
        <f t="shared" si="20"/>
        <v>21.700000000000003</v>
      </c>
      <c r="F25" s="78">
        <v>50</v>
      </c>
      <c r="G25" s="79">
        <v>71.7</v>
      </c>
      <c r="H25" s="162">
        <f t="shared" si="13"/>
        <v>1.4340000000000002</v>
      </c>
      <c r="I25" s="163">
        <f t="shared" si="14"/>
        <v>21.700000000000003</v>
      </c>
      <c r="J25" s="61"/>
      <c r="K25" s="58"/>
      <c r="L25" s="62"/>
      <c r="M25" s="63"/>
      <c r="N25" s="147"/>
      <c r="O25" s="148"/>
      <c r="P25" s="62"/>
      <c r="Q25" s="63"/>
      <c r="R25" s="144"/>
      <c r="S25" s="148"/>
      <c r="T25" s="62"/>
      <c r="U25" s="63"/>
      <c r="V25" s="78"/>
      <c r="W25" s="79"/>
      <c r="X25" s="59"/>
      <c r="Y25" s="75"/>
      <c r="Z25" s="82" t="s">
        <v>25</v>
      </c>
      <c r="AA25" s="78"/>
      <c r="AB25" s="79"/>
      <c r="AC25" s="59"/>
      <c r="AD25" s="52"/>
      <c r="AE25" s="78"/>
      <c r="AF25" s="79"/>
      <c r="AG25" s="138"/>
      <c r="AH25" s="60"/>
      <c r="AI25" s="83"/>
      <c r="AJ25" s="79"/>
      <c r="AK25" s="59"/>
      <c r="AL25" s="68"/>
      <c r="AM25" s="78"/>
      <c r="AN25" s="79"/>
      <c r="AO25" s="69"/>
      <c r="AP25" s="60"/>
      <c r="AQ25" s="78"/>
      <c r="AR25" s="79"/>
      <c r="AS25" s="139"/>
      <c r="AT25" s="146"/>
    </row>
    <row r="26" spans="1:46" ht="71.25" customHeight="1">
      <c r="A26" s="56" t="s">
        <v>33</v>
      </c>
      <c r="B26" s="57">
        <f t="shared" si="17"/>
        <v>2526</v>
      </c>
      <c r="C26" s="58">
        <f t="shared" si="18"/>
        <v>3148.7000000000003</v>
      </c>
      <c r="D26" s="59">
        <f t="shared" si="19"/>
        <v>1.2465162311955662</v>
      </c>
      <c r="E26" s="60">
        <f t="shared" si="20"/>
        <v>622.7000000000003</v>
      </c>
      <c r="F26" s="84">
        <v>2450</v>
      </c>
      <c r="G26" s="85">
        <v>3088.4</v>
      </c>
      <c r="H26" s="162">
        <f t="shared" si="13"/>
        <v>1.2605714285714287</v>
      </c>
      <c r="I26" s="163">
        <f t="shared" si="14"/>
        <v>638.4000000000001</v>
      </c>
      <c r="J26" s="61">
        <f>N26+R26+V26+AA26+AE26+AI26+AM26+AQ26</f>
        <v>76</v>
      </c>
      <c r="K26" s="58">
        <f t="shared" si="21"/>
        <v>60.3</v>
      </c>
      <c r="L26" s="62">
        <f>K26/J26</f>
        <v>0.7934210526315789</v>
      </c>
      <c r="M26" s="63">
        <f t="shared" si="22"/>
        <v>-15.700000000000003</v>
      </c>
      <c r="N26" s="149"/>
      <c r="O26" s="150"/>
      <c r="P26" s="62"/>
      <c r="Q26" s="63"/>
      <c r="R26" s="144">
        <v>60</v>
      </c>
      <c r="S26" s="150">
        <v>44</v>
      </c>
      <c r="T26" s="62">
        <f>S26/R26</f>
        <v>0.7333333333333333</v>
      </c>
      <c r="U26" s="63">
        <f t="shared" si="16"/>
        <v>-16</v>
      </c>
      <c r="V26" s="84"/>
      <c r="W26" s="85"/>
      <c r="X26" s="59"/>
      <c r="Y26" s="75"/>
      <c r="Z26" s="82" t="s">
        <v>33</v>
      </c>
      <c r="AA26" s="84">
        <v>1</v>
      </c>
      <c r="AB26" s="85"/>
      <c r="AC26" s="59"/>
      <c r="AD26" s="60">
        <f>AB26-AA26</f>
        <v>-1</v>
      </c>
      <c r="AE26" s="84">
        <v>10</v>
      </c>
      <c r="AF26" s="85">
        <v>16.3</v>
      </c>
      <c r="AG26" s="143">
        <f>AF26/AE26</f>
        <v>1.6300000000000001</v>
      </c>
      <c r="AH26" s="60">
        <f>AF26-AE26</f>
        <v>6.300000000000001</v>
      </c>
      <c r="AI26" s="83"/>
      <c r="AJ26" s="85"/>
      <c r="AK26" s="59"/>
      <c r="AL26" s="68"/>
      <c r="AM26" s="78">
        <v>5</v>
      </c>
      <c r="AN26" s="79"/>
      <c r="AO26" s="69"/>
      <c r="AP26" s="60">
        <f>AN26-AM26</f>
        <v>-5</v>
      </c>
      <c r="AQ26" s="78"/>
      <c r="AR26" s="79"/>
      <c r="AS26" s="139"/>
      <c r="AT26" s="146"/>
    </row>
    <row r="27" spans="1:48" s="11" customFormat="1" ht="17.25" customHeight="1" hidden="1">
      <c r="A27" s="86" t="s">
        <v>26</v>
      </c>
      <c r="B27" s="57">
        <f t="shared" si="17"/>
        <v>0</v>
      </c>
      <c r="C27" s="58">
        <f t="shared" si="18"/>
        <v>0</v>
      </c>
      <c r="D27" s="59" t="e">
        <f t="shared" si="19"/>
        <v>#DIV/0!</v>
      </c>
      <c r="E27" s="60">
        <f t="shared" si="20"/>
        <v>0</v>
      </c>
      <c r="F27" s="61"/>
      <c r="G27" s="58"/>
      <c r="H27" s="162" t="e">
        <f t="shared" si="13"/>
        <v>#DIV/0!</v>
      </c>
      <c r="I27" s="163">
        <f t="shared" si="14"/>
        <v>0</v>
      </c>
      <c r="J27" s="61">
        <f>N27+R27+V27+AA27+AE27+AI27+AM27+AQ27</f>
        <v>0</v>
      </c>
      <c r="K27" s="58">
        <f t="shared" si="21"/>
        <v>0</v>
      </c>
      <c r="L27" s="62" t="e">
        <f>K27/J27</f>
        <v>#DIV/0!</v>
      </c>
      <c r="M27" s="63">
        <f t="shared" si="22"/>
        <v>0</v>
      </c>
      <c r="N27" s="57"/>
      <c r="O27" s="141"/>
      <c r="P27" s="62" t="e">
        <f>O27/N27</f>
        <v>#DIV/0!</v>
      </c>
      <c r="Q27" s="63">
        <f t="shared" si="15"/>
        <v>0</v>
      </c>
      <c r="R27" s="57"/>
      <c r="S27" s="141"/>
      <c r="T27" s="62" t="e">
        <f>S27/R27</f>
        <v>#DIV/0!</v>
      </c>
      <c r="U27" s="63">
        <f t="shared" si="16"/>
        <v>0</v>
      </c>
      <c r="V27" s="61"/>
      <c r="W27" s="58"/>
      <c r="X27" s="59"/>
      <c r="Y27" s="75"/>
      <c r="Z27" s="66" t="s">
        <v>26</v>
      </c>
      <c r="AA27" s="61"/>
      <c r="AB27" s="58"/>
      <c r="AC27" s="80"/>
      <c r="AD27" s="52">
        <f>AB27-AA27</f>
        <v>0</v>
      </c>
      <c r="AE27" s="61"/>
      <c r="AF27" s="58"/>
      <c r="AG27" s="138"/>
      <c r="AH27" s="60">
        <f>AF27-AE27</f>
        <v>0</v>
      </c>
      <c r="AI27" s="87"/>
      <c r="AJ27" s="58"/>
      <c r="AK27" s="59"/>
      <c r="AL27" s="68"/>
      <c r="AM27" s="84"/>
      <c r="AN27" s="85"/>
      <c r="AO27" s="69"/>
      <c r="AP27" s="60"/>
      <c r="AQ27" s="84"/>
      <c r="AR27" s="85"/>
      <c r="AS27" s="139"/>
      <c r="AT27" s="146">
        <f t="shared" si="12"/>
        <v>0</v>
      </c>
      <c r="AU27" s="5"/>
      <c r="AV27" s="10"/>
    </row>
    <row r="28" spans="1:47" s="12" customFormat="1" ht="75.75" customHeight="1">
      <c r="A28" s="76" t="s">
        <v>29</v>
      </c>
      <c r="B28" s="57">
        <f t="shared" si="17"/>
        <v>370</v>
      </c>
      <c r="C28" s="58">
        <f t="shared" si="18"/>
        <v>1422.1</v>
      </c>
      <c r="D28" s="59">
        <f t="shared" si="19"/>
        <v>3.8435135135135132</v>
      </c>
      <c r="E28" s="60">
        <f t="shared" si="20"/>
        <v>1052.1</v>
      </c>
      <c r="F28" s="72">
        <v>170</v>
      </c>
      <c r="G28" s="73">
        <v>278</v>
      </c>
      <c r="H28" s="162">
        <f t="shared" si="13"/>
        <v>1.6352941176470588</v>
      </c>
      <c r="I28" s="163">
        <f t="shared" si="14"/>
        <v>108</v>
      </c>
      <c r="J28" s="61">
        <f>N28+R28+V28+AA28+AE28+AI28+AM28+AQ28</f>
        <v>200</v>
      </c>
      <c r="K28" s="58">
        <f t="shared" si="21"/>
        <v>1144.1</v>
      </c>
      <c r="L28" s="62">
        <f>K28/J28</f>
        <v>5.7204999999999995</v>
      </c>
      <c r="M28" s="63">
        <f t="shared" si="22"/>
        <v>944.0999999999999</v>
      </c>
      <c r="N28" s="144">
        <v>200</v>
      </c>
      <c r="O28" s="88">
        <v>642.8</v>
      </c>
      <c r="P28" s="62">
        <f>O28/N28</f>
        <v>3.214</v>
      </c>
      <c r="Q28" s="63">
        <f t="shared" si="15"/>
        <v>442.79999999999995</v>
      </c>
      <c r="R28" s="144"/>
      <c r="S28" s="145">
        <v>1.3</v>
      </c>
      <c r="T28" s="62"/>
      <c r="U28" s="63">
        <f t="shared" si="16"/>
        <v>1.3</v>
      </c>
      <c r="V28" s="72"/>
      <c r="W28" s="88"/>
      <c r="X28" s="59"/>
      <c r="Y28" s="75"/>
      <c r="Z28" s="77" t="s">
        <v>29</v>
      </c>
      <c r="AA28" s="72"/>
      <c r="AB28" s="88"/>
      <c r="AC28" s="80"/>
      <c r="AD28" s="52"/>
      <c r="AE28" s="89"/>
      <c r="AF28" s="88"/>
      <c r="AG28" s="138"/>
      <c r="AH28" s="60"/>
      <c r="AI28" s="90"/>
      <c r="AJ28" s="88"/>
      <c r="AK28" s="59"/>
      <c r="AL28" s="68"/>
      <c r="AM28" s="89"/>
      <c r="AN28" s="88"/>
      <c r="AO28" s="69"/>
      <c r="AP28" s="60"/>
      <c r="AQ28" s="89"/>
      <c r="AR28" s="88">
        <v>500</v>
      </c>
      <c r="AS28" s="139"/>
      <c r="AT28" s="146">
        <f t="shared" si="12"/>
        <v>500</v>
      </c>
      <c r="AU28" s="17"/>
    </row>
    <row r="29" spans="1:46" ht="38.25" customHeight="1">
      <c r="A29" s="56" t="s">
        <v>34</v>
      </c>
      <c r="B29" s="57">
        <f t="shared" si="17"/>
        <v>15</v>
      </c>
      <c r="C29" s="58">
        <f t="shared" si="18"/>
        <v>20</v>
      </c>
      <c r="D29" s="59">
        <f t="shared" si="19"/>
        <v>1.3333333333333333</v>
      </c>
      <c r="E29" s="60">
        <f t="shared" si="20"/>
        <v>5</v>
      </c>
      <c r="F29" s="61">
        <v>15</v>
      </c>
      <c r="G29" s="58">
        <v>20</v>
      </c>
      <c r="H29" s="162">
        <f t="shared" si="13"/>
        <v>1.3333333333333333</v>
      </c>
      <c r="I29" s="163">
        <f t="shared" si="14"/>
        <v>5</v>
      </c>
      <c r="J29" s="61"/>
      <c r="K29" s="58"/>
      <c r="L29" s="62"/>
      <c r="M29" s="63"/>
      <c r="N29" s="57"/>
      <c r="O29" s="141"/>
      <c r="P29" s="46"/>
      <c r="Q29" s="63"/>
      <c r="R29" s="57"/>
      <c r="S29" s="141"/>
      <c r="T29" s="62"/>
      <c r="U29" s="63"/>
      <c r="V29" s="61"/>
      <c r="W29" s="58"/>
      <c r="X29" s="59"/>
      <c r="Y29" s="75"/>
      <c r="Z29" s="91" t="s">
        <v>34</v>
      </c>
      <c r="AA29" s="61"/>
      <c r="AB29" s="58"/>
      <c r="AC29" s="59"/>
      <c r="AD29" s="52"/>
      <c r="AE29" s="61"/>
      <c r="AF29" s="58"/>
      <c r="AG29" s="138"/>
      <c r="AH29" s="60"/>
      <c r="AI29" s="67"/>
      <c r="AJ29" s="58"/>
      <c r="AK29" s="59"/>
      <c r="AL29" s="68"/>
      <c r="AM29" s="61"/>
      <c r="AN29" s="58"/>
      <c r="AO29" s="69"/>
      <c r="AP29" s="60"/>
      <c r="AQ29" s="61"/>
      <c r="AR29" s="58"/>
      <c r="AS29" s="139"/>
      <c r="AT29" s="146"/>
    </row>
    <row r="30" spans="1:46" ht="30.75" customHeight="1">
      <c r="A30" s="92" t="s">
        <v>35</v>
      </c>
      <c r="B30" s="57"/>
      <c r="C30" s="58">
        <f t="shared" si="18"/>
        <v>111.5</v>
      </c>
      <c r="D30" s="59"/>
      <c r="E30" s="60">
        <f t="shared" si="20"/>
        <v>111.5</v>
      </c>
      <c r="F30" s="72"/>
      <c r="G30" s="73">
        <v>96.8</v>
      </c>
      <c r="H30" s="162"/>
      <c r="I30" s="163">
        <f t="shared" si="14"/>
        <v>96.8</v>
      </c>
      <c r="J30" s="61"/>
      <c r="K30" s="58">
        <f t="shared" si="21"/>
        <v>14.7</v>
      </c>
      <c r="L30" s="62"/>
      <c r="M30" s="63">
        <f t="shared" si="22"/>
        <v>14.7</v>
      </c>
      <c r="N30" s="144"/>
      <c r="O30" s="145"/>
      <c r="P30" s="46"/>
      <c r="Q30" s="63"/>
      <c r="R30" s="144"/>
      <c r="S30" s="145">
        <v>14.7</v>
      </c>
      <c r="T30" s="62"/>
      <c r="U30" s="63">
        <f t="shared" si="16"/>
        <v>14.7</v>
      </c>
      <c r="V30" s="72"/>
      <c r="W30" s="73"/>
      <c r="X30" s="74"/>
      <c r="Y30" s="75"/>
      <c r="Z30" s="93" t="s">
        <v>35</v>
      </c>
      <c r="AA30" s="72"/>
      <c r="AB30" s="73"/>
      <c r="AC30" s="74"/>
      <c r="AD30" s="52"/>
      <c r="AE30" s="72"/>
      <c r="AF30" s="73"/>
      <c r="AG30" s="138"/>
      <c r="AH30" s="60"/>
      <c r="AI30" s="81"/>
      <c r="AJ30" s="73"/>
      <c r="AK30" s="59"/>
      <c r="AL30" s="68"/>
      <c r="AM30" s="72"/>
      <c r="AN30" s="73"/>
      <c r="AO30" s="69"/>
      <c r="AP30" s="60"/>
      <c r="AQ30" s="72"/>
      <c r="AR30" s="73"/>
      <c r="AS30" s="139"/>
      <c r="AT30" s="146"/>
    </row>
    <row r="31" spans="1:46" s="8" customFormat="1" ht="24" customHeight="1" thickBot="1">
      <c r="A31" s="94" t="s">
        <v>27</v>
      </c>
      <c r="B31" s="95">
        <f>B22+B11</f>
        <v>16705.4</v>
      </c>
      <c r="C31" s="153">
        <f>C22+C11</f>
        <v>19526.4</v>
      </c>
      <c r="D31" s="122">
        <f>C31/B31</f>
        <v>1.1688675518095946</v>
      </c>
      <c r="E31" s="125">
        <f>C31-B31</f>
        <v>2821</v>
      </c>
      <c r="F31" s="98">
        <f>F22+F11</f>
        <v>10014.8</v>
      </c>
      <c r="G31" s="99">
        <f>G22+G11</f>
        <v>11269.5</v>
      </c>
      <c r="H31" s="122">
        <f>G31/F31</f>
        <v>1.1252845788233414</v>
      </c>
      <c r="I31" s="97">
        <f>G31-F31</f>
        <v>1254.7000000000007</v>
      </c>
      <c r="J31" s="98">
        <f>J22+J11</f>
        <v>6690.6</v>
      </c>
      <c r="K31" s="99">
        <f>K22+K11</f>
        <v>8256.9</v>
      </c>
      <c r="L31" s="124">
        <f>K31/J31</f>
        <v>1.234104564613039</v>
      </c>
      <c r="M31" s="100">
        <f>K31-J31</f>
        <v>1566.2999999999993</v>
      </c>
      <c r="N31" s="95">
        <f>N22+N11</f>
        <v>1494.5</v>
      </c>
      <c r="O31" s="96">
        <f>O22+O11</f>
        <v>2225.7999999999997</v>
      </c>
      <c r="P31" s="151">
        <f>O31/N31</f>
        <v>1.4893275342924053</v>
      </c>
      <c r="Q31" s="100">
        <f>O31-N31</f>
        <v>731.2999999999997</v>
      </c>
      <c r="R31" s="95">
        <f>R22+R11</f>
        <v>995</v>
      </c>
      <c r="S31" s="96">
        <f>S22+S11</f>
        <v>1103.6000000000001</v>
      </c>
      <c r="T31" s="124">
        <f>S31/R31</f>
        <v>1.1091457286432163</v>
      </c>
      <c r="U31" s="100">
        <f>S31-R31</f>
        <v>108.60000000000014</v>
      </c>
      <c r="V31" s="98">
        <f>V22+V11</f>
        <v>509</v>
      </c>
      <c r="W31" s="99">
        <f>W22+W11</f>
        <v>277.1</v>
      </c>
      <c r="X31" s="160">
        <f>W31/V31</f>
        <v>0.5444007858546169</v>
      </c>
      <c r="Y31" s="97">
        <f>W31-V31</f>
        <v>-231.89999999999998</v>
      </c>
      <c r="Z31" s="101" t="s">
        <v>27</v>
      </c>
      <c r="AA31" s="98">
        <f>AA22+AA11</f>
        <v>176</v>
      </c>
      <c r="AB31" s="157">
        <f>AB22+AB11</f>
        <v>384.70000000000005</v>
      </c>
      <c r="AC31" s="152">
        <f>AB31/AA31</f>
        <v>2.1857954545454548</v>
      </c>
      <c r="AD31" s="102">
        <f>AB31-AA31</f>
        <v>208.70000000000005</v>
      </c>
      <c r="AE31" s="103">
        <f>AE22+AE11</f>
        <v>1385</v>
      </c>
      <c r="AF31" s="157">
        <f>AF22+AF11</f>
        <v>1460.6999999999998</v>
      </c>
      <c r="AG31" s="152">
        <f>AF31/AE31</f>
        <v>1.0546570397111912</v>
      </c>
      <c r="AH31" s="102">
        <f>AF31-AE31</f>
        <v>75.69999999999982</v>
      </c>
      <c r="AI31" s="104">
        <f>AI22+AI11</f>
        <v>173.5</v>
      </c>
      <c r="AJ31" s="99">
        <f>AJ22+AJ11</f>
        <v>250.6</v>
      </c>
      <c r="AK31" s="105">
        <f>AJ31/AI31</f>
        <v>1.4443804034582133</v>
      </c>
      <c r="AL31" s="106">
        <f>AJ31-AI31</f>
        <v>77.1</v>
      </c>
      <c r="AM31" s="103">
        <f>AM22+AM11</f>
        <v>1498</v>
      </c>
      <c r="AN31" s="157">
        <f>AN22+AN11</f>
        <v>1401.7</v>
      </c>
      <c r="AO31" s="107">
        <f>AN31/AM31</f>
        <v>0.9357142857142857</v>
      </c>
      <c r="AP31" s="102">
        <f>AN31-AM31</f>
        <v>-96.29999999999995</v>
      </c>
      <c r="AQ31" s="103">
        <f>AQ22+AQ11</f>
        <v>459.6</v>
      </c>
      <c r="AR31" s="157">
        <f>AR22+AR11</f>
        <v>1152.7</v>
      </c>
      <c r="AS31" s="107">
        <f>AR31/AQ31</f>
        <v>2.5080504786771103</v>
      </c>
      <c r="AT31" s="102">
        <f>AR31-AQ31</f>
        <v>693.1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56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80"/>
      <c r="W33" s="180"/>
      <c r="X33" s="180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A9:AD9"/>
    <mergeCell ref="V33:X33"/>
    <mergeCell ref="B8:E9"/>
    <mergeCell ref="F8:AT8"/>
    <mergeCell ref="F9:I9"/>
    <mergeCell ref="Z9:Z10"/>
    <mergeCell ref="AR7:AS7"/>
    <mergeCell ref="AE9:AH9"/>
    <mergeCell ref="AI9:AL9"/>
    <mergeCell ref="AM9:AP9"/>
    <mergeCell ref="J9:M9"/>
    <mergeCell ref="AQ1:AS1"/>
    <mergeCell ref="A3:AS3"/>
    <mergeCell ref="A4:AS4"/>
    <mergeCell ref="A5:AS5"/>
    <mergeCell ref="W7:X7"/>
    <mergeCell ref="A8:A10"/>
    <mergeCell ref="R9:U9"/>
    <mergeCell ref="AQ9:AT9"/>
    <mergeCell ref="V9:Y9"/>
    <mergeCell ref="N9:Q9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2017-03-01T09:39:33Z</cp:lastPrinted>
  <dcterms:created xsi:type="dcterms:W3CDTF">2008-03-31T04:46:11Z</dcterms:created>
  <dcterms:modified xsi:type="dcterms:W3CDTF">2017-03-13T07:37:42Z</dcterms:modified>
  <cp:category/>
  <cp:version/>
  <cp:contentType/>
  <cp:contentStatus/>
</cp:coreProperties>
</file>